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Доходы!$I$2</definedName>
    <definedName name="FIO" localSheetId="0">Доходы!$E$24</definedName>
    <definedName name="FIO" localSheetId="1">Расходы!$E$21</definedName>
    <definedName name="LAST_CELL" localSheetId="0">Доходы!$J$83</definedName>
    <definedName name="LAST_CELL" localSheetId="2">Источники!$G$30</definedName>
    <definedName name="LAST_CELL" localSheetId="1">Расходы!$H$197</definedName>
    <definedName name="PARAMS" localSheetId="0">Доходы!$I$1</definedName>
    <definedName name="RANGE_NAMES" localSheetId="0">Доходы!$I$6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Доходы!$I$3</definedName>
    <definedName name="REND_1" localSheetId="0">Доходы!$A$84</definedName>
    <definedName name="REND_1" localSheetId="2">Источники!$A$25</definedName>
    <definedName name="REND_1" localSheetId="1">Расходы!$A$198</definedName>
    <definedName name="SIGN" localSheetId="0">Доходы!$A$23:$E$25</definedName>
    <definedName name="SIGN" localSheetId="2">Источники!$A$25:$D$26</definedName>
    <definedName name="SIGN" localSheetId="1">Расходы!$A$20:$E$22</definedName>
    <definedName name="TERR_CODE" localSheetId="0">Доходы!$I$5</definedName>
    <definedName name="TERR_NAME" localSheetId="0">Доходы!$I$4</definedName>
  </definedNames>
  <calcPr calcId="125725"/>
</workbook>
</file>

<file path=xl/calcChain.xml><?xml version="1.0" encoding="utf-8"?>
<calcChain xmlns="http://schemas.openxmlformats.org/spreadsheetml/2006/main">
  <c r="E130" i="2"/>
  <c r="E131"/>
  <c r="E132"/>
  <c r="G105"/>
  <c r="G106"/>
  <c r="G107"/>
  <c r="G108"/>
  <c r="G86"/>
  <c r="G87"/>
  <c r="G88"/>
  <c r="G82"/>
  <c r="G83"/>
  <c r="G84"/>
  <c r="G85"/>
  <c r="G73"/>
  <c r="G74"/>
  <c r="G75"/>
  <c r="G37"/>
  <c r="G33"/>
  <c r="G30" s="1"/>
  <c r="G29" s="1"/>
  <c r="G28" s="1"/>
  <c r="G31"/>
  <c r="G23" i="1"/>
  <c r="G30"/>
  <c r="G24"/>
  <c r="G28"/>
  <c r="F21" i="3"/>
  <c r="F19"/>
  <c r="F18" s="1"/>
  <c r="F12" s="1"/>
  <c r="G192" i="2"/>
  <c r="G191" s="1"/>
  <c r="G190" s="1"/>
  <c r="G188"/>
  <c r="G187"/>
  <c r="G186" s="1"/>
  <c r="G22" s="1"/>
  <c r="G184"/>
  <c r="G183" s="1"/>
  <c r="G182" s="1"/>
  <c r="G21" s="1"/>
  <c r="G168"/>
  <c r="G167"/>
  <c r="G166" s="1"/>
  <c r="G165"/>
  <c r="G164" s="1"/>
  <c r="G163" s="1"/>
  <c r="G162" s="1"/>
  <c r="G136"/>
  <c r="G135" s="1"/>
  <c r="G134" s="1"/>
  <c r="G120"/>
  <c r="G119"/>
  <c r="G118" s="1"/>
  <c r="G19" s="1"/>
  <c r="G104"/>
  <c r="G103" s="1"/>
  <c r="G102" s="1"/>
  <c r="G18" s="1"/>
  <c r="G79"/>
  <c r="G78" s="1"/>
  <c r="G77" s="1"/>
  <c r="G16" s="1"/>
  <c r="G60"/>
  <c r="G59"/>
  <c r="G54"/>
  <c r="G53" s="1"/>
  <c r="G36"/>
  <c r="G35" s="1"/>
  <c r="G34" s="1"/>
  <c r="G75" i="1"/>
  <c r="G74" s="1"/>
  <c r="G72"/>
  <c r="G70"/>
  <c r="G67"/>
  <c r="G66" s="1"/>
  <c r="G58"/>
  <c r="G57" s="1"/>
  <c r="G56" s="1"/>
  <c r="G54"/>
  <c r="G53" s="1"/>
  <c r="G52" s="1"/>
  <c r="G50"/>
  <c r="G49" s="1"/>
  <c r="G47"/>
  <c r="G44" s="1"/>
  <c r="G45"/>
  <c r="G41"/>
  <c r="G40" s="1"/>
  <c r="G35"/>
  <c r="G34" s="1"/>
  <c r="G33" s="1"/>
  <c r="G22"/>
  <c r="G15" i="2" l="1"/>
  <c r="G13" s="1"/>
  <c r="F13" s="1"/>
  <c r="G65" i="1"/>
  <c r="G64" s="1"/>
  <c r="G69"/>
  <c r="G39"/>
  <c r="G21" s="1"/>
  <c r="G19" s="1"/>
  <c r="E12" i="3"/>
  <c r="E18"/>
  <c r="E19"/>
  <c r="E20"/>
  <c r="E21"/>
  <c r="E22"/>
  <c r="E23"/>
  <c r="E24"/>
  <c r="E25"/>
  <c r="F16" i="2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5" l="1"/>
  <c r="F198"/>
</calcChain>
</file>

<file path=xl/sharedStrings.xml><?xml version="1.0" encoding="utf-8"?>
<sst xmlns="http://schemas.openxmlformats.org/spreadsheetml/2006/main" count="1133" uniqueCount="437">
  <si>
    <t>ОТЧЕТ</t>
  </si>
  <si>
    <t>О КАССОВОМ ПОСТУПЛЕНИИ И ВЫБЫТИИ БЮДЖЕТНЫХ СРЕДСТВ</t>
  </si>
  <si>
    <t>КОДЫ</t>
  </si>
  <si>
    <t xml:space="preserve">  Форма по ОКУД</t>
  </si>
  <si>
    <t>0503124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</si>
  <si>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</si>
  <si>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</si>
  <si>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</si>
  <si>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    Глава по БК</t>
  </si>
  <si>
    <t>Наименование бюджета</t>
  </si>
  <si>
    <t>по ОКТМО</t>
  </si>
  <si>
    <t>Периодичность: месячная</t>
  </si>
  <si>
    <t xml:space="preserve">             по ОКЕИ</t>
  </si>
  <si>
    <t>383</t>
  </si>
  <si>
    <t>Администрация Александровского сельского поселения</t>
  </si>
  <si>
    <t>Бюджет Александровского сельского поселения Азовского района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</si>
  <si>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</si>
  <si>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</si>
  <si>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</si>
  <si>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</si>
  <si>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</si>
  <si>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</si>
  <si>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</si>
  <si>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</si>
  <si>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</si>
  <si>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</si>
  <si>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</si>
  <si>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</si>
  <si>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Доходы бюджета - всего</t>
  </si>
  <si>
    <t>010</t>
  </si>
  <si>
    <t>x</t>
  </si>
  <si>
    <t>X</t>
  </si>
  <si>
    <t>в том числе:</t>
  </si>
  <si>
    <t/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</si>
  <si>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</si>
  <si>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</si>
  <si>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</si>
  <si>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</si>
  <si>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</si>
  <si>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</si>
  <si>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</si>
  <si>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</si>
  <si>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</si>
  <si>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</si>
  <si>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</si>
  <si>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</si>
  <si>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</si>
  <si>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</si>
  <si>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</si>
  <si>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</si>
  <si>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</si>
  <si>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</si>
  <si>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</si>
  <si>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</si>
  <si>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</si>
  <si>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</si>
  <si>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</si>
  <si>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</si>
  <si>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</si>
  <si>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</si>
  <si>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</si>
  <si>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</si>
  <si>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</si>
  <si>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</si>
  <si>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</si>
  <si>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</si>
  <si>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(за налоговые периоды, истекшие до 1 января 2011 года) (пени по соответствующему платежу)</t>
  </si>
  <si>
    <t>182 10503020012100110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</si>
  <si>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</si>
  <si>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</si>
  <si>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</si>
  <si>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</si>
  <si>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</si>
  <si>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</si>
  <si>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</si>
  <si>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</si>
  <si>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</si>
  <si>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</si>
  <si>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</si>
  <si>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</si>
  <si>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</si>
  <si>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</si>
  <si>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</si>
  <si>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</si>
  <si>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</si>
  <si>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</si>
  <si>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</si>
  <si>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</si>
  <si>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</si>
  <si>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</si>
  <si>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</si>
  <si>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</si>
  <si>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</si>
  <si>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</si>
  <si>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</si>
  <si>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</si>
  <si>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</si>
  <si>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</si>
  <si>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</si>
  <si>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</si>
  <si>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</si>
  <si>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</si>
  <si>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</si>
  <si>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</si>
  <si>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</si>
  <si>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</si>
  <si>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</si>
  <si>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</si>
  <si>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</si>
  <si>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</si>
  <si>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</si>
  <si>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</si>
  <si>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</si>
  <si>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</si>
  <si>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</si>
  <si>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</si>
  <si>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</si>
  <si>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</si>
  <si>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</si>
  <si>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</si>
  <si>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</si>
  <si>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</si>
  <si>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</si>
  <si>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</si>
  <si>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</si>
  <si>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</si>
  <si>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</si>
  <si>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</si>
  <si>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</si>
  <si>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</si>
  <si>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</si>
  <si>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</si>
  <si>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</si>
  <si>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</si>
  <si>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</si>
  <si>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</si>
  <si>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</si>
  <si>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</si>
  <si>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</si>
  <si>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</si>
  <si>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</si>
  <si>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</si>
  <si>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</si>
  <si>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951 20245160000000150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</si>
  <si>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</si>
  <si>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951 20245160100000150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</si>
  <si>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</si>
  <si>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</si>
  <si>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</si>
  <si>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</si>
  <si>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</si>
  <si>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</si>
  <si>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</si>
  <si>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</si>
  <si>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</si>
  <si>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951 20705020100000150</t>
  </si>
  <si>
    <t>951 20705030100000150</t>
  </si>
  <si>
    <t xml:space="preserve">                          2. Расходы бюджета</t>
  </si>
  <si>
    <t>Форма 0503124  с.2</t>
  </si>
  <si>
    <t>Код расхода по бюджетной классификации</t>
  </si>
  <si>
    <t>Всего</t>
  </si>
  <si>
    <t>Бюджетных обязательств учреждений</t>
  </si>
  <si>
    <t>Перечислено на банковские счета учреждений</t>
  </si>
  <si>
    <t>6</t>
  </si>
  <si>
    <t>7</t>
  </si>
  <si>
    <t>Расходы бюджета - всего</t>
  </si>
  <si>
    <t>200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</si>
  <si>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</si>
  <si>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</si>
  <si>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</si>
  <si>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</si>
  <si>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</si>
  <si>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</si>
  <si>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</si>
  <si>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</si>
  <si>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</si>
  <si>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</si>
  <si>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</si>
  <si>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</si>
  <si>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</si>
  <si>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</si>
  <si>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</si>
  <si>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</si>
  <si>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</si>
  <si>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</si>
  <si>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</si>
  <si>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</si>
  <si>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</si>
  <si>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</si>
  <si>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</si>
  <si>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</si>
  <si>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</si>
  <si>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</si>
  <si>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</si>
  <si>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</si>
  <si>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</si>
  <si>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</si>
  <si>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</si>
  <si>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</si>
  <si>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</si>
  <si>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</si>
  <si>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</si>
  <si>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</si>
  <si>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</si>
  <si>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</si>
  <si>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</si>
  <si>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</si>
  <si>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</si>
  <si>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</si>
  <si>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</si>
  <si>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</si>
  <si>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</si>
  <si>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</si>
  <si>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</si>
  <si>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</si>
  <si>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</si>
  <si>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</si>
  <si>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</si>
  <si>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</si>
  <si>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</si>
  <si>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</si>
  <si>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</si>
  <si>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</si>
  <si>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</si>
  <si>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</si>
  <si>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</si>
  <si>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</si>
  <si>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</si>
  <si>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</si>
  <si>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951 0111 9910090120 000 </t>
  </si>
  <si>
    <t>Иные бюджетные ассигнования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</si>
  <si>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</si>
  <si>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</si>
  <si>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</si>
  <si>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</si>
  <si>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</si>
  <si>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</si>
  <si>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</si>
  <si>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</si>
  <si>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</si>
  <si>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</si>
  <si>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</si>
  <si>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</si>
  <si>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</si>
  <si>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</si>
  <si>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</si>
  <si>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</si>
  <si>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</si>
  <si>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</si>
  <si>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</si>
  <si>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</si>
  <si>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</si>
  <si>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</si>
  <si>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</si>
  <si>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</si>
  <si>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</si>
  <si>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</si>
  <si>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</si>
  <si>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</si>
  <si>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</si>
  <si>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</si>
  <si>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</si>
  <si>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</si>
  <si>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</t>
  </si>
  <si>
    <t xml:space="preserve">951 0309 0210028310 000 </t>
  </si>
  <si>
    <t xml:space="preserve">951 0309 0210028310 200 </t>
  </si>
  <si>
    <t xml:space="preserve">951 0309 0210028310 240 </t>
  </si>
  <si>
    <t xml:space="preserve">951 0309 0210028310 244 </t>
  </si>
  <si>
    <t xml:space="preserve">951 0309 0220028320 000 </t>
  </si>
  <si>
    <t xml:space="preserve">951 0309 0220028320 200 </t>
  </si>
  <si>
    <t xml:space="preserve">951 0309 0220028320 240 </t>
  </si>
  <si>
    <t xml:space="preserve">951 0309 0220028320 244 </t>
  </si>
  <si>
    <t xml:space="preserve">951 0309 0310028290 000 </t>
  </si>
  <si>
    <t xml:space="preserve">951 0309 0310028290 200 </t>
  </si>
  <si>
    <t xml:space="preserve">951 0309 0310028290 240 </t>
  </si>
  <si>
    <t xml:space="preserve">951 0309 0310028290 244 </t>
  </si>
  <si>
    <t xml:space="preserve">951 0309 0320028300 000 </t>
  </si>
  <si>
    <t xml:space="preserve">951 0309 0320028300 200 </t>
  </si>
  <si>
    <t xml:space="preserve">951 0309 0320028300 240 </t>
  </si>
  <si>
    <t xml:space="preserve">951 0309 0320028300 244 </t>
  </si>
  <si>
    <t xml:space="preserve">951 0309 0330028830 000 </t>
  </si>
  <si>
    <t xml:space="preserve">951 0309 0330028830 200 </t>
  </si>
  <si>
    <t xml:space="preserve">951 0309 0330028830 240 </t>
  </si>
  <si>
    <t xml:space="preserve">951 0309 0330028830 244 </t>
  </si>
  <si>
    <t>Дорожное хозяйство (дорожные фонды)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</si>
  <si>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</si>
  <si>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</si>
  <si>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</si>
  <si>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</si>
  <si>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 xml:space="preserve">951 0409 0420028390 000 </t>
  </si>
  <si>
    <t xml:space="preserve">951 0409 0420028390 200 </t>
  </si>
  <si>
    <t xml:space="preserve">951 0409 0420028390 240 </t>
  </si>
  <si>
    <t xml:space="preserve">951 0409 0420028390 244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</si>
  <si>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</si>
  <si>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</si>
  <si>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</si>
  <si>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</si>
  <si>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</si>
  <si>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</si>
  <si>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Жилищное хозяйство</t>
  </si>
  <si>
    <t xml:space="preserve">951 0501 0510028930 000 </t>
  </si>
  <si>
    <t>Капитальные вложения в объекты государственной (муниципальной) собственности</t>
  </si>
  <si>
    <t xml:space="preserve">951 0501 0510028930 400 </t>
  </si>
  <si>
    <t>Бюджетные инвестиции</t>
  </si>
  <si>
    <t xml:space="preserve">951 0501 0510028930 410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</si>
  <si>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</si>
  <si>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951 0501 0510028930 412 </t>
  </si>
  <si>
    <t xml:space="preserve">951 0501 0510068080 000 </t>
  </si>
  <si>
    <t xml:space="preserve">951 0501 0510068080 200 </t>
  </si>
  <si>
    <t xml:space="preserve">951 0501 0510068080 240 </t>
  </si>
  <si>
    <t xml:space="preserve">951 0501 0510068080 244 </t>
  </si>
  <si>
    <t>Коммунальное хозяйство</t>
  </si>
  <si>
    <t xml:space="preserve">951 0502 0510028210 000 </t>
  </si>
  <si>
    <t xml:space="preserve">951 0502 0510028210 200 </t>
  </si>
  <si>
    <t xml:space="preserve">951 0502 0510028210 240 </t>
  </si>
  <si>
    <t xml:space="preserve">951 0502 0510028210 244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</si>
  <si>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</si>
  <si>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</si>
  <si>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</si>
  <si>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</si>
  <si>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</si>
  <si>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</si>
  <si>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</si>
  <si>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</si>
  <si>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</si>
  <si>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</si>
  <si>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</si>
  <si>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</si>
  <si>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</si>
  <si>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</si>
  <si>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</si>
  <si>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</si>
  <si>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</si>
  <si>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</si>
  <si>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</si>
  <si>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</si>
  <si>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</si>
  <si>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</si>
  <si>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</si>
  <si>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</si>
  <si>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</si>
  <si>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</si>
  <si>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</si>
  <si>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</si>
  <si>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</si>
  <si>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</si>
  <si>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</si>
  <si>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</si>
  <si>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</si>
  <si>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</si>
  <si>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</si>
  <si>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</si>
  <si>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</si>
  <si>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951 0503 0910028730 000 </t>
  </si>
  <si>
    <t xml:space="preserve">951 0503 0910028730 200 </t>
  </si>
  <si>
    <t xml:space="preserve">951 0503 0910028730 240 </t>
  </si>
  <si>
    <t xml:space="preserve">951 0503 0910028730 244 </t>
  </si>
  <si>
    <t xml:space="preserve">951 0503 0910028980 000 </t>
  </si>
  <si>
    <t xml:space="preserve">951 0503 0910028980 200 </t>
  </si>
  <si>
    <t xml:space="preserve">951 0503 0910028980 240 </t>
  </si>
  <si>
    <t xml:space="preserve">951 0503 0910028980 244 </t>
  </si>
  <si>
    <t xml:space="preserve">951 0503 09100S4640 000 </t>
  </si>
  <si>
    <t xml:space="preserve">951 0503 09100S4640 200 </t>
  </si>
  <si>
    <t xml:space="preserve">951 0503 09100S4640 240 </t>
  </si>
  <si>
    <t xml:space="preserve">951 0503 09100S4640 244 </t>
  </si>
  <si>
    <t xml:space="preserve">951 0503 1810028270 000 </t>
  </si>
  <si>
    <t xml:space="preserve">951 0503 1810028270 200 </t>
  </si>
  <si>
    <t xml:space="preserve">951 0503 1810028270 240 </t>
  </si>
  <si>
    <t xml:space="preserve">951 0503 1810028270 244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</si>
  <si>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</si>
  <si>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</si>
  <si>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</si>
  <si>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</si>
  <si>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</si>
  <si>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</si>
  <si>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</si>
  <si>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</si>
  <si>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</si>
  <si>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</si>
  <si>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</si>
  <si>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</si>
  <si>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</si>
  <si>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Пенсионное обеспечение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</si>
  <si>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</si>
  <si>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</si>
  <si>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</si>
  <si>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</si>
  <si>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</si>
  <si>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</si>
  <si>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</si>
  <si>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Охрана семьи и детства</t>
  </si>
  <si>
    <t xml:space="preserve">951 1004 1310000110 000 </t>
  </si>
  <si>
    <t xml:space="preserve">951 1004 1310000110 100 </t>
  </si>
  <si>
    <t xml:space="preserve">951 1004 1310000110 120 </t>
  </si>
  <si>
    <t xml:space="preserve">951 1004 1310000110 122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</si>
  <si>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</si>
  <si>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</si>
  <si>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</si>
  <si>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</si>
  <si>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</si>
  <si>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кассового исполнения бюджета (дефицит / профицит)</t>
  </si>
  <si>
    <t>450</t>
  </si>
  <si>
    <t xml:space="preserve">             Форма 0503124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</si>
  <si>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</si>
  <si>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</si>
  <si>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Бюджетных обязательств учреждений, администрируемых поступлений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</si>
  <si>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</si>
  <si>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</si>
  <si>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</si>
  <si>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</si>
  <si>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</si>
  <si>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</si>
  <si>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</si>
  <si>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</si>
  <si>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 (стр. 710 + стр. 720)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</si>
  <si>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</si>
  <si>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</si>
  <si>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</si>
  <si>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</si>
  <si>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</si>
  <si>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</si>
  <si>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</si>
  <si>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</si>
  <si>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951 01050201100000610</t>
  </si>
  <si>
    <t>Изменение остатков по внутренним расчетам (стр. 823 + стр. 824)</t>
  </si>
  <si>
    <t>800</t>
  </si>
  <si>
    <t>увеличение остатков по внутренним расчетам (130800000, 130900000)</t>
  </si>
  <si>
    <t>823</t>
  </si>
  <si>
    <t>уменьшение остатков по внутренним расчетам (121100000, 121200000)</t>
  </si>
  <si>
    <t>824</t>
  </si>
  <si>
    <t>Доходы/PARAMS</t>
  </si>
  <si>
    <t>951 10800000000000000</t>
  </si>
  <si>
    <t>951 10804000010000110</t>
  </si>
  <si>
    <t>"__02__"    __июля__  2020  г.</t>
  </si>
  <si>
    <t>на 01.08.2020 г.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</si>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</sst>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Continuous"/>
    </xf>
    <xf numFmtId="49" fontId="2" fillId="0" borderId="6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49" fontId="2" fillId="0" borderId="14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left" vertical="center" wrapText="1"/>
    </xf>
    <xf numFmtId="49" fontId="4" fillId="0" borderId="26" xfId="0" applyNumberFormat="1" applyFont="1" applyBorder="1" applyAlignment="1" applyProtection="1">
      <alignment horizontal="center" vertical="center" wrapText="1"/>
    </xf>
    <xf numFmtId="4" fontId="4" fillId="0" borderId="27" xfId="0" applyNumberFormat="1" applyFont="1" applyBorder="1" applyAlignment="1" applyProtection="1">
      <alignment horizontal="right" vertical="center"/>
    </xf>
    <xf numFmtId="4" fontId="4" fillId="0" borderId="26" xfId="0" applyNumberFormat="1" applyFont="1" applyBorder="1" applyAlignment="1" applyProtection="1">
      <alignment horizontal="right" vertical="center"/>
    </xf>
    <xf numFmtId="49" fontId="2" fillId="0" borderId="26" xfId="0" applyNumberFormat="1" applyFont="1" applyBorder="1" applyAlignment="1" applyProtection="1">
      <alignment horizontal="left" vertical="center" wrapText="1"/>
    </xf>
    <xf numFmtId="49" fontId="2" fillId="0" borderId="26" xfId="0" applyNumberFormat="1" applyFont="1" applyBorder="1" applyAlignment="1" applyProtection="1">
      <alignment horizontal="center" vertical="center" wrapText="1"/>
    </xf>
    <xf numFmtId="4" fontId="2" fillId="0" borderId="26" xfId="0" applyNumberFormat="1" applyFont="1" applyBorder="1" applyAlignment="1" applyProtection="1">
      <alignment horizontal="right" vertical="center"/>
    </xf>
    <xf numFmtId="165" fontId="2" fillId="0" borderId="26" xfId="0" applyNumberFormat="1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/>
    <xf numFmtId="49" fontId="2" fillId="0" borderId="16" xfId="0" applyNumberFormat="1" applyFont="1" applyBorder="1" applyAlignment="1" applyProtection="1">
      <alignment vertical="center"/>
    </xf>
    <xf numFmtId="49" fontId="2" fillId="0" borderId="21" xfId="0" applyNumberFormat="1" applyFont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horizontal="center" vertical="center"/>
    </xf>
    <xf numFmtId="4" fontId="4" fillId="0" borderId="34" xfId="0" applyNumberFormat="1" applyFont="1" applyBorder="1" applyAlignment="1" applyProtection="1">
      <alignment horizontal="right" vertical="center"/>
    </xf>
    <xf numFmtId="4" fontId="2" fillId="0" borderId="27" xfId="0" applyNumberFormat="1" applyFont="1" applyBorder="1" applyAlignment="1" applyProtection="1">
      <alignment horizontal="right" vertical="center"/>
    </xf>
    <xf numFmtId="4" fontId="2" fillId="0" borderId="34" xfId="0" applyNumberFormat="1" applyFont="1" applyBorder="1" applyAlignment="1" applyProtection="1">
      <alignment horizontal="right" vertical="center"/>
    </xf>
    <xf numFmtId="4" fontId="4" fillId="0" borderId="27" xfId="0" applyNumberFormat="1" applyFont="1" applyBorder="1" applyAlignment="1" applyProtection="1">
      <alignment horizontal="center" vertical="center"/>
    </xf>
    <xf numFmtId="4" fontId="4" fillId="0" borderId="34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4" fontId="2" fillId="0" borderId="28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4" fontId="2" fillId="0" borderId="18" xfId="0" applyNumberFormat="1" applyFont="1" applyBorder="1" applyAlignment="1" applyProtection="1">
      <alignment horizontal="right"/>
    </xf>
    <xf numFmtId="4" fontId="4" fillId="0" borderId="19" xfId="0" applyNumberFormat="1" applyFont="1" applyBorder="1" applyAlignment="1" applyProtection="1">
      <alignment horizontal="right"/>
    </xf>
    <xf numFmtId="0" fontId="3" fillId="0" borderId="32" xfId="0" applyFont="1" applyBorder="1" applyAlignment="1" applyProtection="1"/>
    <xf numFmtId="4" fontId="2" fillId="0" borderId="27" xfId="0" applyNumberFormat="1" applyFont="1" applyBorder="1" applyAlignment="1" applyProtection="1">
      <alignment horizontal="right"/>
    </xf>
    <xf numFmtId="0" fontId="3" fillId="0" borderId="35" xfId="0" applyFont="1" applyBorder="1" applyAlignment="1" applyProtection="1">
      <alignment horizontal="left"/>
    </xf>
    <xf numFmtId="0" fontId="3" fillId="0" borderId="36" xfId="0" applyFont="1" applyBorder="1" applyAlignment="1" applyProtection="1">
      <alignment horizontal="center"/>
    </xf>
    <xf numFmtId="0" fontId="3" fillId="0" borderId="36" xfId="0" applyFont="1" applyBorder="1" applyAlignment="1" applyProtection="1">
      <alignment horizontal="left"/>
    </xf>
    <xf numFmtId="49" fontId="3" fillId="0" borderId="36" xfId="0" applyNumberFormat="1" applyFont="1" applyBorder="1" applyAlignment="1" applyProtection="1"/>
    <xf numFmtId="4" fontId="2" fillId="0" borderId="26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21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vertical="top" wrapText="1"/>
    </xf>
    <xf numFmtId="49" fontId="2" fillId="0" borderId="26" xfId="0" applyNumberFormat="1" applyFont="1" applyBorder="1" applyAlignment="1" applyProtection="1">
      <alignment horizontal="center" vertical="center"/>
    </xf>
    <xf numFmtId="4" fontId="2" fillId="0" borderId="26" xfId="0" applyNumberFormat="1" applyFont="1" applyBorder="1" applyAlignment="1" applyProtection="1">
      <alignment horizontal="right" vertical="center"/>
    </xf>
    <xf numFmtId="49" fontId="4" fillId="0" borderId="27" xfId="0" applyNumberFormat="1" applyFont="1" applyBorder="1" applyAlignment="1" applyProtection="1">
      <alignment horizontal="center" vertical="center"/>
    </xf>
    <xf numFmtId="49" fontId="4" fillId="0" borderId="28" xfId="0" applyNumberFormat="1" applyFont="1" applyBorder="1" applyAlignment="1" applyProtection="1">
      <alignment horizontal="center" vertical="center"/>
    </xf>
    <xf numFmtId="4" fontId="4" fillId="0" borderId="27" xfId="0" applyNumberFormat="1" applyFont="1" applyBorder="1" applyAlignment="1" applyProtection="1">
      <alignment horizontal="right" vertical="center"/>
    </xf>
    <xf numFmtId="4" fontId="4" fillId="0" borderId="28" xfId="0" applyNumberFormat="1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horizontal="center" vertical="center"/>
    </xf>
    <xf numFmtId="49" fontId="2" fillId="0" borderId="30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27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29" xfId="0" applyNumberFormat="1" applyFont="1" applyBorder="1" applyAlignment="1" applyProtection="1">
      <alignment horizontal="center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9" fontId="2" fillId="0" borderId="3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27</xdr:row>
      <xdr:rowOff>75976</xdr:rowOff>
    </xdr:from>
    <xdr:to>
      <xdr:col>2</xdr:col>
      <xdr:colOff>1895308</xdr:colOff>
      <xdr:row>30</xdr:row>
      <xdr:rowOff>336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233" y="4806726"/>
          <a:ext cx="5493700" cy="622860"/>
          <a:chOff x="1" y="-59"/>
          <a:chExt cx="971" cy="27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-59"/>
            <a:ext cx="347" cy="27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ctr"/>
            <a:r>
              <a:rPr lang="ru-RU"/>
              <a:t>Н.Л. Хижняк</a:t>
            </a:r>
          </a:p>
        </xdr:txBody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0" y="5632450"/>
          <a:ext cx="5765800" cy="466725"/>
          <a:chOff x="0" y="0"/>
          <a:chExt cx="1023" cy="255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ctr"/>
            <a:r>
              <a:rPr lang="ru-RU"/>
              <a:t>А.В. Кокоц</a:t>
            </a: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5642</xdr:colOff>
      <xdr:row>35</xdr:row>
      <xdr:rowOff>9189</xdr:rowOff>
    </xdr:from>
    <xdr:to>
      <xdr:col>2</xdr:col>
      <xdr:colOff>1874413</xdr:colOff>
      <xdr:row>37</xdr:row>
      <xdr:rowOff>21515</xdr:rowOff>
    </xdr:to>
    <xdr:grpSp>
      <xdr:nvGrpSpPr>
        <xdr:cNvPr id="18" name="Group 17"/>
        <xdr:cNvGrpSpPr>
          <a:grpSpLocks/>
        </xdr:cNvGrpSpPr>
      </xdr:nvGrpSpPr>
      <xdr:grpSpPr bwMode="auto">
        <a:xfrm>
          <a:off x="5642" y="6200439"/>
          <a:ext cx="5472396" cy="329826"/>
          <a:chOff x="1" y="-64"/>
          <a:chExt cx="971" cy="250"/>
        </a:xfrm>
      </xdr:grpSpPr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1" y="-64"/>
            <a:ext cx="347" cy="24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 специалист- главный бухгалтер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ctr"/>
            <a:r>
              <a:rPr lang="ru-RU"/>
              <a:t>И.Н.</a:t>
            </a:r>
            <a:r>
              <a:rPr lang="ru-RU" baseline="0"/>
              <a:t> Кравченко</a:t>
            </a:r>
            <a:endParaRPr lang="ru-RU"/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showGridLines="0" view="pageBreakPreview" topLeftCell="A46" zoomScaleNormal="100" zoomScaleSheetLayoutView="100" workbookViewId="0">
      <selection activeCell="G24" sqref="G24"/>
    </sheetView>
  </sheetViews>
  <sheetFormatPr defaultRowHeight="12.75" customHeight="1"/>
  <cols>
    <col min="1" max="1" width="45.7109375" customWidth="1"/>
    <col min="2" max="2" width="6.140625" customWidth="1"/>
    <col min="3" max="3" width="1.7109375" customWidth="1"/>
    <col min="4" max="4" width="38.7109375" customWidth="1"/>
    <col min="5" max="5" width="13.42578125" customWidth="1"/>
    <col min="6" max="6" width="12.7109375" customWidth="1"/>
    <col min="7" max="7" width="23.5703125" customWidth="1"/>
    <col min="8" max="8" width="9.42578125" customWidth="1"/>
    <col min="9" max="9" width="8.85546875" hidden="1" customWidth="1"/>
  </cols>
  <sheetData>
    <row r="1" spans="1:7" ht="16.899999999999999" customHeight="1">
      <c r="A1" s="57" t="s">
        <v>0</v>
      </c>
      <c r="B1" s="57"/>
      <c r="C1" s="57"/>
      <c r="D1" s="57"/>
      <c r="E1" s="57"/>
      <c r="F1" s="2"/>
      <c r="G1" s="2"/>
    </row>
    <row r="2" spans="1:7" ht="16.899999999999999" customHeight="1">
      <c r="A2" s="57" t="s">
        <v>1</v>
      </c>
      <c r="B2" s="57"/>
      <c r="C2" s="57"/>
      <c r="D2" s="57"/>
      <c r="E2" s="57"/>
      <c r="F2" s="3"/>
      <c r="G2" s="4" t="s">
        <v>2</v>
      </c>
    </row>
    <row r="3" spans="1:7">
      <c r="A3" s="5"/>
      <c r="B3" s="5"/>
      <c r="C3" s="5"/>
      <c r="D3" s="5"/>
      <c r="E3" s="5"/>
      <c r="F3" s="6" t="s">
        <v>3</v>
      </c>
      <c r="G3" s="7" t="s">
        <v>4</v>
      </c>
    </row>
    <row r="4" spans="1:7">
      <c r="A4" s="83" t="s">
        <v>434</v>
      </c>
      <c r="B4" s="83"/>
      <c r="C4" s="83"/>
      <c r="D4" s="83"/>
      <c r="E4" s="83"/>
      <c r="F4" s="9" t="s">
        <v>5</v>
      </c>
      <c r="G4" s="10">
        <v>44044</v>
      </c>
    </row>
    <row r="5" spans="1:7">
      <c r="A5" s="11"/>
      <c r="B5" s="11"/>
      <c r="C5" s="11"/>
      <c r="D5" s="11"/>
      <c r="E5" s="11"/>
      <c r="F5" s="9" t="s">
        <v>6</v>
      </c>
      <c r="G5" s="12" t="s">
        <v>17</v>
      </c>
    </row>
    <row r="6" spans="1:7">
      <c r="A6" s="9" t="s">
        <v>7</v>
      </c>
      <c r="B6" s="84" t="s">
        <v>14</v>
      </c>
      <c r="C6" s="84"/>
      <c r="D6" s="84"/>
      <c r="E6" s="84"/>
      <c r="F6" s="9" t="s">
        <v>8</v>
      </c>
      <c r="G6" s="12" t="s">
        <v>18</v>
      </c>
    </row>
    <row r="7" spans="1:7">
      <c r="A7" s="9" t="s">
        <v>9</v>
      </c>
      <c r="B7" s="84" t="s">
        <v>15</v>
      </c>
      <c r="C7" s="84"/>
      <c r="D7" s="84"/>
      <c r="E7" s="84"/>
      <c r="F7" s="13" t="s">
        <v>10</v>
      </c>
      <c r="G7" s="14" t="s">
        <v>19</v>
      </c>
    </row>
    <row r="8" spans="1:7">
      <c r="A8" s="9" t="s">
        <v>11</v>
      </c>
      <c r="B8" s="9"/>
      <c r="C8" s="9"/>
      <c r="D8" s="9"/>
      <c r="E8" s="6"/>
      <c r="F8" s="9"/>
      <c r="G8" s="15"/>
    </row>
    <row r="9" spans="1:7">
      <c r="A9" s="85" t="s">
        <v>16</v>
      </c>
      <c r="B9" s="85"/>
      <c r="C9" s="85"/>
      <c r="D9" s="85"/>
      <c r="E9" s="85"/>
      <c r="F9" s="9" t="s">
        <v>12</v>
      </c>
      <c r="G9" s="16" t="s">
        <v>13</v>
      </c>
    </row>
    <row r="10" spans="1:7" ht="20.25" customHeight="1">
      <c r="A10" s="57" t="s">
        <v>20</v>
      </c>
      <c r="B10" s="57"/>
      <c r="C10" s="57"/>
      <c r="D10" s="57"/>
      <c r="E10" s="57"/>
      <c r="F10" s="1"/>
      <c r="G10" s="17"/>
    </row>
    <row r="11" spans="1:7" ht="4.1500000000000004" customHeight="1">
      <c r="A11" s="75" t="s">
        <v>21</v>
      </c>
      <c r="B11" s="78" t="s">
        <v>22</v>
      </c>
      <c r="C11" s="69" t="s">
        <v>23</v>
      </c>
      <c r="D11" s="70"/>
      <c r="E11" s="63" t="s">
        <v>24</v>
      </c>
      <c r="F11" s="64"/>
      <c r="G11" s="60" t="s">
        <v>25</v>
      </c>
    </row>
    <row r="12" spans="1:7" ht="3.6" customHeight="1">
      <c r="A12" s="76"/>
      <c r="B12" s="79"/>
      <c r="C12" s="71"/>
      <c r="D12" s="72"/>
      <c r="E12" s="65"/>
      <c r="F12" s="66"/>
      <c r="G12" s="61"/>
    </row>
    <row r="13" spans="1:7" ht="3" customHeight="1">
      <c r="A13" s="76"/>
      <c r="B13" s="79"/>
      <c r="C13" s="71"/>
      <c r="D13" s="72"/>
      <c r="E13" s="65"/>
      <c r="F13" s="66"/>
      <c r="G13" s="61"/>
    </row>
    <row r="14" spans="1:7" ht="3" customHeight="1">
      <c r="A14" s="76"/>
      <c r="B14" s="79"/>
      <c r="C14" s="71"/>
      <c r="D14" s="72"/>
      <c r="E14" s="65"/>
      <c r="F14" s="66"/>
      <c r="G14" s="61"/>
    </row>
    <row r="15" spans="1:7" ht="3" customHeight="1">
      <c r="A15" s="76"/>
      <c r="B15" s="79"/>
      <c r="C15" s="71"/>
      <c r="D15" s="72"/>
      <c r="E15" s="65"/>
      <c r="F15" s="66"/>
      <c r="G15" s="61"/>
    </row>
    <row r="16" spans="1:7" ht="3" customHeight="1">
      <c r="A16" s="76"/>
      <c r="B16" s="79"/>
      <c r="C16" s="71"/>
      <c r="D16" s="72"/>
      <c r="E16" s="65"/>
      <c r="F16" s="66"/>
      <c r="G16" s="61"/>
    </row>
    <row r="17" spans="1:7" ht="8.4499999999999993" customHeight="1">
      <c r="A17" s="77"/>
      <c r="B17" s="80"/>
      <c r="C17" s="73"/>
      <c r="D17" s="74"/>
      <c r="E17" s="67"/>
      <c r="F17" s="68"/>
      <c r="G17" s="62"/>
    </row>
    <row r="18" spans="1:7" ht="14.25" customHeight="1">
      <c r="A18" s="20">
        <v>1</v>
      </c>
      <c r="B18" s="21">
        <v>2</v>
      </c>
      <c r="C18" s="58">
        <v>3</v>
      </c>
      <c r="D18" s="59"/>
      <c r="E18" s="81" t="s">
        <v>26</v>
      </c>
      <c r="F18" s="82"/>
      <c r="G18" s="24" t="s">
        <v>27</v>
      </c>
    </row>
    <row r="19" spans="1:7">
      <c r="A19" s="25" t="s">
        <v>28</v>
      </c>
      <c r="B19" s="26" t="s">
        <v>29</v>
      </c>
      <c r="C19" s="88" t="s">
        <v>31</v>
      </c>
      <c r="D19" s="89"/>
      <c r="E19" s="90">
        <v>20551800</v>
      </c>
      <c r="F19" s="91"/>
      <c r="G19" s="46">
        <f>G21+G64</f>
        <v>10324876.619999999</v>
      </c>
    </row>
    <row r="20" spans="1:7">
      <c r="A20" s="29" t="s">
        <v>32</v>
      </c>
      <c r="B20" s="30"/>
      <c r="C20" s="86"/>
      <c r="D20" s="86"/>
      <c r="E20" s="87"/>
      <c r="F20" s="87"/>
      <c r="G20" s="47"/>
    </row>
    <row r="21" spans="1:7">
      <c r="A21" s="29" t="s">
        <v>34</v>
      </c>
      <c r="B21" s="30" t="s">
        <v>29</v>
      </c>
      <c r="C21" s="86" t="s">
        <v>35</v>
      </c>
      <c r="D21" s="86"/>
      <c r="E21" s="87">
        <v>10423300</v>
      </c>
      <c r="F21" s="87"/>
      <c r="G21" s="48">
        <f>G22+G33+G39+G49+G52+G56</f>
        <v>3501658.01</v>
      </c>
    </row>
    <row r="22" spans="1:7">
      <c r="A22" s="29" t="s">
        <v>36</v>
      </c>
      <c r="B22" s="30" t="s">
        <v>29</v>
      </c>
      <c r="C22" s="86" t="s">
        <v>37</v>
      </c>
      <c r="D22" s="86"/>
      <c r="E22" s="87">
        <v>1629300</v>
      </c>
      <c r="F22" s="87"/>
      <c r="G22" s="48">
        <f>G23</f>
        <v>747838.12</v>
      </c>
    </row>
    <row r="23" spans="1:7">
      <c r="A23" s="29" t="s">
        <v>38</v>
      </c>
      <c r="B23" s="30" t="s">
        <v>29</v>
      </c>
      <c r="C23" s="86" t="s">
        <v>39</v>
      </c>
      <c r="D23" s="86"/>
      <c r="E23" s="87">
        <v>1629300</v>
      </c>
      <c r="F23" s="87"/>
      <c r="G23" s="48">
        <f>G24+G28+G30</f>
        <v>747838.12</v>
      </c>
    </row>
    <row r="24" spans="1:7" ht="73.7" customHeight="1">
      <c r="A24" s="32" t="s">
        <v>40</v>
      </c>
      <c r="B24" s="30" t="s">
        <v>29</v>
      </c>
      <c r="C24" s="86" t="s">
        <v>41</v>
      </c>
      <c r="D24" s="86"/>
      <c r="E24" s="87" t="s">
        <v>42</v>
      </c>
      <c r="F24" s="87"/>
      <c r="G24" s="48">
        <f>G25+G26+G27</f>
        <v>737529.68</v>
      </c>
    </row>
    <row r="25" spans="1:7" ht="110.65" customHeight="1">
      <c r="A25" s="32" t="s">
        <v>43</v>
      </c>
      <c r="B25" s="30" t="s">
        <v>29</v>
      </c>
      <c r="C25" s="86" t="s">
        <v>44</v>
      </c>
      <c r="D25" s="86"/>
      <c r="E25" s="87" t="s">
        <v>42</v>
      </c>
      <c r="F25" s="87"/>
      <c r="G25" s="48">
        <v>736597.68</v>
      </c>
    </row>
    <row r="26" spans="1:7" ht="86.1" customHeight="1">
      <c r="A26" s="32" t="s">
        <v>45</v>
      </c>
      <c r="B26" s="30" t="s">
        <v>29</v>
      </c>
      <c r="C26" s="86" t="s">
        <v>46</v>
      </c>
      <c r="D26" s="86"/>
      <c r="E26" s="87" t="s">
        <v>42</v>
      </c>
      <c r="F26" s="87"/>
      <c r="G26" s="48">
        <v>415.76</v>
      </c>
    </row>
    <row r="27" spans="1:7" ht="110.65" customHeight="1">
      <c r="A27" s="32" t="s">
        <v>47</v>
      </c>
      <c r="B27" s="30" t="s">
        <v>29</v>
      </c>
      <c r="C27" s="86" t="s">
        <v>48</v>
      </c>
      <c r="D27" s="86"/>
      <c r="E27" s="87" t="s">
        <v>42</v>
      </c>
      <c r="F27" s="87"/>
      <c r="G27" s="48">
        <v>516.24</v>
      </c>
    </row>
    <row r="28" spans="1:7" ht="110.65" customHeight="1">
      <c r="A28" s="32" t="s">
        <v>49</v>
      </c>
      <c r="B28" s="30" t="s">
        <v>29</v>
      </c>
      <c r="C28" s="86" t="s">
        <v>50</v>
      </c>
      <c r="D28" s="86"/>
      <c r="E28" s="87" t="s">
        <v>42</v>
      </c>
      <c r="F28" s="87"/>
      <c r="G28" s="48">
        <f>G29</f>
        <v>477.72</v>
      </c>
    </row>
    <row r="29" spans="1:7" ht="135.19999999999999" customHeight="1">
      <c r="A29" s="32" t="s">
        <v>51</v>
      </c>
      <c r="B29" s="30" t="s">
        <v>29</v>
      </c>
      <c r="C29" s="86" t="s">
        <v>52</v>
      </c>
      <c r="D29" s="86"/>
      <c r="E29" s="87" t="s">
        <v>42</v>
      </c>
      <c r="F29" s="87"/>
      <c r="G29" s="48">
        <v>477.72</v>
      </c>
    </row>
    <row r="30" spans="1:7" ht="49.15" customHeight="1">
      <c r="A30" s="29" t="s">
        <v>53</v>
      </c>
      <c r="B30" s="30" t="s">
        <v>29</v>
      </c>
      <c r="C30" s="86" t="s">
        <v>54</v>
      </c>
      <c r="D30" s="86"/>
      <c r="E30" s="87" t="s">
        <v>42</v>
      </c>
      <c r="F30" s="87"/>
      <c r="G30" s="48">
        <f>G31+G32</f>
        <v>9830.7200000000012</v>
      </c>
    </row>
    <row r="31" spans="1:7" ht="73.7" customHeight="1">
      <c r="A31" s="29" t="s">
        <v>55</v>
      </c>
      <c r="B31" s="30" t="s">
        <v>29</v>
      </c>
      <c r="C31" s="86" t="s">
        <v>56</v>
      </c>
      <c r="D31" s="86"/>
      <c r="E31" s="87" t="s">
        <v>42</v>
      </c>
      <c r="F31" s="87"/>
      <c r="G31" s="48">
        <v>9818.6</v>
      </c>
    </row>
    <row r="32" spans="1:7" ht="73.7" customHeight="1">
      <c r="A32" s="29" t="s">
        <v>435</v>
      </c>
      <c r="B32" s="30" t="s">
        <v>29</v>
      </c>
      <c r="C32" s="86" t="s">
        <v>436</v>
      </c>
      <c r="D32" s="86"/>
      <c r="E32" s="87" t="s">
        <v>42</v>
      </c>
      <c r="F32" s="87"/>
      <c r="G32" s="56">
        <v>12.12</v>
      </c>
    </row>
    <row r="33" spans="1:7">
      <c r="A33" s="29" t="s">
        <v>57</v>
      </c>
      <c r="B33" s="30" t="s">
        <v>29</v>
      </c>
      <c r="C33" s="86" t="s">
        <v>58</v>
      </c>
      <c r="D33" s="86"/>
      <c r="E33" s="87">
        <v>1177300</v>
      </c>
      <c r="F33" s="87"/>
      <c r="G33" s="48">
        <f>G34</f>
        <v>1308583.8999999999</v>
      </c>
    </row>
    <row r="34" spans="1:7">
      <c r="A34" s="29" t="s">
        <v>59</v>
      </c>
      <c r="B34" s="30" t="s">
        <v>29</v>
      </c>
      <c r="C34" s="86" t="s">
        <v>60</v>
      </c>
      <c r="D34" s="86"/>
      <c r="E34" s="87">
        <v>1177300</v>
      </c>
      <c r="F34" s="87"/>
      <c r="G34" s="48">
        <f>G35</f>
        <v>1308583.8999999999</v>
      </c>
    </row>
    <row r="35" spans="1:7">
      <c r="A35" s="29" t="s">
        <v>59</v>
      </c>
      <c r="B35" s="30" t="s">
        <v>29</v>
      </c>
      <c r="C35" s="86" t="s">
        <v>61</v>
      </c>
      <c r="D35" s="86"/>
      <c r="E35" s="87">
        <v>1177300</v>
      </c>
      <c r="F35" s="87"/>
      <c r="G35" s="48">
        <f>G36+G37+G38</f>
        <v>1308583.8999999999</v>
      </c>
    </row>
    <row r="36" spans="1:7" ht="49.15" customHeight="1">
      <c r="A36" s="29" t="s">
        <v>62</v>
      </c>
      <c r="B36" s="30" t="s">
        <v>29</v>
      </c>
      <c r="C36" s="86" t="s">
        <v>63</v>
      </c>
      <c r="D36" s="86"/>
      <c r="E36" s="87" t="s">
        <v>42</v>
      </c>
      <c r="F36" s="87"/>
      <c r="G36" s="48">
        <v>1308138.3799999999</v>
      </c>
    </row>
    <row r="37" spans="1:7" ht="24.6" customHeight="1">
      <c r="A37" s="29" t="s">
        <v>64</v>
      </c>
      <c r="B37" s="30" t="s">
        <v>29</v>
      </c>
      <c r="C37" s="86" t="s">
        <v>65</v>
      </c>
      <c r="D37" s="86"/>
      <c r="E37" s="87" t="s">
        <v>42</v>
      </c>
      <c r="F37" s="87"/>
      <c r="G37" s="48">
        <v>443.27</v>
      </c>
    </row>
    <row r="38" spans="1:7" ht="36.950000000000003" customHeight="1">
      <c r="A38" s="29" t="s">
        <v>66</v>
      </c>
      <c r="B38" s="30" t="s">
        <v>29</v>
      </c>
      <c r="C38" s="86" t="s">
        <v>67</v>
      </c>
      <c r="D38" s="86"/>
      <c r="E38" s="87" t="s">
        <v>42</v>
      </c>
      <c r="F38" s="87"/>
      <c r="G38" s="48">
        <v>2.25</v>
      </c>
    </row>
    <row r="39" spans="1:7">
      <c r="A39" s="29" t="s">
        <v>68</v>
      </c>
      <c r="B39" s="30" t="s">
        <v>29</v>
      </c>
      <c r="C39" s="86" t="s">
        <v>69</v>
      </c>
      <c r="D39" s="86"/>
      <c r="E39" s="87">
        <v>6701200</v>
      </c>
      <c r="F39" s="87"/>
      <c r="G39" s="48">
        <f>G40+G44</f>
        <v>1069773.4099999999</v>
      </c>
    </row>
    <row r="40" spans="1:7">
      <c r="A40" s="29" t="s">
        <v>70</v>
      </c>
      <c r="B40" s="30" t="s">
        <v>29</v>
      </c>
      <c r="C40" s="86" t="s">
        <v>71</v>
      </c>
      <c r="D40" s="86"/>
      <c r="E40" s="87">
        <v>342200</v>
      </c>
      <c r="F40" s="87"/>
      <c r="G40" s="48">
        <f>G41</f>
        <v>16084.51</v>
      </c>
    </row>
    <row r="41" spans="1:7" ht="49.15" customHeight="1">
      <c r="A41" s="29" t="s">
        <v>72</v>
      </c>
      <c r="B41" s="30" t="s">
        <v>29</v>
      </c>
      <c r="C41" s="86" t="s">
        <v>73</v>
      </c>
      <c r="D41" s="86"/>
      <c r="E41" s="87">
        <v>342200</v>
      </c>
      <c r="F41" s="87"/>
      <c r="G41" s="48">
        <f>G42+G43</f>
        <v>16084.51</v>
      </c>
    </row>
    <row r="42" spans="1:7" ht="73.7" customHeight="1">
      <c r="A42" s="29" t="s">
        <v>74</v>
      </c>
      <c r="B42" s="30" t="s">
        <v>29</v>
      </c>
      <c r="C42" s="86" t="s">
        <v>75</v>
      </c>
      <c r="D42" s="86"/>
      <c r="E42" s="87" t="s">
        <v>42</v>
      </c>
      <c r="F42" s="87"/>
      <c r="G42" s="48">
        <v>15205.9</v>
      </c>
    </row>
    <row r="43" spans="1:7" ht="61.5" customHeight="1">
      <c r="A43" s="29" t="s">
        <v>76</v>
      </c>
      <c r="B43" s="30" t="s">
        <v>29</v>
      </c>
      <c r="C43" s="86" t="s">
        <v>77</v>
      </c>
      <c r="D43" s="86"/>
      <c r="E43" s="87" t="s">
        <v>42</v>
      </c>
      <c r="F43" s="87"/>
      <c r="G43" s="48">
        <v>878.61</v>
      </c>
    </row>
    <row r="44" spans="1:7">
      <c r="A44" s="29" t="s">
        <v>78</v>
      </c>
      <c r="B44" s="30" t="s">
        <v>29</v>
      </c>
      <c r="C44" s="86" t="s">
        <v>79</v>
      </c>
      <c r="D44" s="86"/>
      <c r="E44" s="87">
        <v>6359000</v>
      </c>
      <c r="F44" s="87"/>
      <c r="G44" s="48">
        <f>G45+G47</f>
        <v>1053688.8999999999</v>
      </c>
    </row>
    <row r="45" spans="1:7">
      <c r="A45" s="29" t="s">
        <v>80</v>
      </c>
      <c r="B45" s="30" t="s">
        <v>29</v>
      </c>
      <c r="C45" s="86" t="s">
        <v>81</v>
      </c>
      <c r="D45" s="86"/>
      <c r="E45" s="87">
        <v>728000</v>
      </c>
      <c r="F45" s="87"/>
      <c r="G45" s="48">
        <f>G46</f>
        <v>701979.43</v>
      </c>
    </row>
    <row r="46" spans="1:7" ht="36.950000000000003" customHeight="1">
      <c r="A46" s="29" t="s">
        <v>82</v>
      </c>
      <c r="B46" s="30" t="s">
        <v>29</v>
      </c>
      <c r="C46" s="86" t="s">
        <v>83</v>
      </c>
      <c r="D46" s="86"/>
      <c r="E46" s="87">
        <v>728000</v>
      </c>
      <c r="F46" s="87"/>
      <c r="G46" s="48">
        <v>701979.43</v>
      </c>
    </row>
    <row r="47" spans="1:7">
      <c r="A47" s="29" t="s">
        <v>84</v>
      </c>
      <c r="B47" s="30" t="s">
        <v>29</v>
      </c>
      <c r="C47" s="86" t="s">
        <v>85</v>
      </c>
      <c r="D47" s="86"/>
      <c r="E47" s="87">
        <v>5631000</v>
      </c>
      <c r="F47" s="87"/>
      <c r="G47" s="48">
        <f>G48</f>
        <v>351709.47</v>
      </c>
    </row>
    <row r="48" spans="1:7" ht="36.950000000000003" customHeight="1">
      <c r="A48" s="29" t="s">
        <v>86</v>
      </c>
      <c r="B48" s="30" t="s">
        <v>29</v>
      </c>
      <c r="C48" s="86" t="s">
        <v>87</v>
      </c>
      <c r="D48" s="86"/>
      <c r="E48" s="87">
        <v>5631000</v>
      </c>
      <c r="F48" s="87"/>
      <c r="G48" s="48">
        <v>351709.47</v>
      </c>
    </row>
    <row r="49" spans="1:7">
      <c r="A49" s="29" t="s">
        <v>88</v>
      </c>
      <c r="B49" s="30" t="s">
        <v>29</v>
      </c>
      <c r="C49" s="86" t="s">
        <v>431</v>
      </c>
      <c r="D49" s="86"/>
      <c r="E49" s="87">
        <v>59700</v>
      </c>
      <c r="F49" s="87"/>
      <c r="G49" s="48">
        <f>G50</f>
        <v>12070</v>
      </c>
    </row>
    <row r="50" spans="1:7" ht="49.15" customHeight="1">
      <c r="A50" s="29" t="s">
        <v>89</v>
      </c>
      <c r="B50" s="30" t="s">
        <v>29</v>
      </c>
      <c r="C50" s="86" t="s">
        <v>432</v>
      </c>
      <c r="D50" s="86"/>
      <c r="E50" s="87">
        <v>59700</v>
      </c>
      <c r="F50" s="87"/>
      <c r="G50" s="48">
        <f>G51</f>
        <v>12070</v>
      </c>
    </row>
    <row r="51" spans="1:7" ht="73.7" customHeight="1">
      <c r="A51" s="29" t="s">
        <v>90</v>
      </c>
      <c r="B51" s="30" t="s">
        <v>29</v>
      </c>
      <c r="C51" s="86" t="s">
        <v>91</v>
      </c>
      <c r="D51" s="86"/>
      <c r="E51" s="87">
        <v>59700</v>
      </c>
      <c r="F51" s="87"/>
      <c r="G51" s="48">
        <v>12070</v>
      </c>
    </row>
    <row r="52" spans="1:7" ht="36.950000000000003" customHeight="1">
      <c r="A52" s="29" t="s">
        <v>92</v>
      </c>
      <c r="B52" s="30" t="s">
        <v>29</v>
      </c>
      <c r="C52" s="86" t="s">
        <v>93</v>
      </c>
      <c r="D52" s="86"/>
      <c r="E52" s="87">
        <v>610400</v>
      </c>
      <c r="F52" s="87"/>
      <c r="G52" s="48">
        <f>G53</f>
        <v>321701.46000000002</v>
      </c>
    </row>
    <row r="53" spans="1:7" ht="86.1" customHeight="1">
      <c r="A53" s="32" t="s">
        <v>94</v>
      </c>
      <c r="B53" s="30" t="s">
        <v>29</v>
      </c>
      <c r="C53" s="86" t="s">
        <v>95</v>
      </c>
      <c r="D53" s="86"/>
      <c r="E53" s="87">
        <v>610400</v>
      </c>
      <c r="F53" s="87"/>
      <c r="G53" s="48">
        <f>G54</f>
        <v>321701.46000000002</v>
      </c>
    </row>
    <row r="54" spans="1:7" ht="73.7" customHeight="1">
      <c r="A54" s="32" t="s">
        <v>96</v>
      </c>
      <c r="B54" s="30" t="s">
        <v>29</v>
      </c>
      <c r="C54" s="86" t="s">
        <v>97</v>
      </c>
      <c r="D54" s="86"/>
      <c r="E54" s="87">
        <v>610400</v>
      </c>
      <c r="F54" s="87"/>
      <c r="G54" s="48">
        <f>G55</f>
        <v>321701.46000000002</v>
      </c>
    </row>
    <row r="55" spans="1:7" ht="61.5" customHeight="1">
      <c r="A55" s="29" t="s">
        <v>98</v>
      </c>
      <c r="B55" s="30" t="s">
        <v>29</v>
      </c>
      <c r="C55" s="86" t="s">
        <v>99</v>
      </c>
      <c r="D55" s="86"/>
      <c r="E55" s="87">
        <v>610400</v>
      </c>
      <c r="F55" s="87"/>
      <c r="G55" s="48">
        <v>321701.46000000002</v>
      </c>
    </row>
    <row r="56" spans="1:7" ht="24.6" customHeight="1">
      <c r="A56" s="29" t="s">
        <v>100</v>
      </c>
      <c r="B56" s="30" t="s">
        <v>29</v>
      </c>
      <c r="C56" s="86" t="s">
        <v>101</v>
      </c>
      <c r="D56" s="86"/>
      <c r="E56" s="87">
        <v>242100</v>
      </c>
      <c r="F56" s="87"/>
      <c r="G56" s="48">
        <f>G57</f>
        <v>41691.120000000003</v>
      </c>
    </row>
    <row r="57" spans="1:7">
      <c r="A57" s="29" t="s">
        <v>102</v>
      </c>
      <c r="B57" s="30" t="s">
        <v>29</v>
      </c>
      <c r="C57" s="86" t="s">
        <v>103</v>
      </c>
      <c r="D57" s="86"/>
      <c r="E57" s="87">
        <v>242100</v>
      </c>
      <c r="F57" s="87"/>
      <c r="G57" s="48">
        <f>G58</f>
        <v>41691.120000000003</v>
      </c>
    </row>
    <row r="58" spans="1:7">
      <c r="A58" s="29" t="s">
        <v>104</v>
      </c>
      <c r="B58" s="30" t="s">
        <v>29</v>
      </c>
      <c r="C58" s="86" t="s">
        <v>105</v>
      </c>
      <c r="D58" s="86"/>
      <c r="E58" s="87">
        <v>242100</v>
      </c>
      <c r="F58" s="87"/>
      <c r="G58" s="48">
        <f>G59</f>
        <v>41691.120000000003</v>
      </c>
    </row>
    <row r="59" spans="1:7" ht="24.6" customHeight="1">
      <c r="A59" s="29" t="s">
        <v>106</v>
      </c>
      <c r="B59" s="30" t="s">
        <v>29</v>
      </c>
      <c r="C59" s="86" t="s">
        <v>107</v>
      </c>
      <c r="D59" s="86"/>
      <c r="E59" s="87">
        <v>242100</v>
      </c>
      <c r="F59" s="87"/>
      <c r="G59" s="48">
        <v>41691.120000000003</v>
      </c>
    </row>
    <row r="60" spans="1:7">
      <c r="A60" s="29" t="s">
        <v>108</v>
      </c>
      <c r="B60" s="30" t="s">
        <v>29</v>
      </c>
      <c r="C60" s="86" t="s">
        <v>109</v>
      </c>
      <c r="D60" s="86"/>
      <c r="E60" s="87">
        <v>3300</v>
      </c>
      <c r="F60" s="87"/>
      <c r="G60" s="48" t="s">
        <v>42</v>
      </c>
    </row>
    <row r="61" spans="1:7" ht="110.65" customHeight="1">
      <c r="A61" s="32" t="s">
        <v>110</v>
      </c>
      <c r="B61" s="30" t="s">
        <v>29</v>
      </c>
      <c r="C61" s="86" t="s">
        <v>111</v>
      </c>
      <c r="D61" s="86"/>
      <c r="E61" s="87">
        <v>3300</v>
      </c>
      <c r="F61" s="87"/>
      <c r="G61" s="48" t="s">
        <v>42</v>
      </c>
    </row>
    <row r="62" spans="1:7" ht="86.1" customHeight="1">
      <c r="A62" s="32" t="s">
        <v>112</v>
      </c>
      <c r="B62" s="30" t="s">
        <v>29</v>
      </c>
      <c r="C62" s="86" t="s">
        <v>113</v>
      </c>
      <c r="D62" s="86"/>
      <c r="E62" s="87">
        <v>3300</v>
      </c>
      <c r="F62" s="87"/>
      <c r="G62" s="48" t="s">
        <v>42</v>
      </c>
    </row>
    <row r="63" spans="1:7" ht="73.7" customHeight="1">
      <c r="A63" s="29" t="s">
        <v>114</v>
      </c>
      <c r="B63" s="30" t="s">
        <v>29</v>
      </c>
      <c r="C63" s="86" t="s">
        <v>115</v>
      </c>
      <c r="D63" s="86"/>
      <c r="E63" s="87">
        <v>3300</v>
      </c>
      <c r="F63" s="87"/>
      <c r="G63" s="48" t="s">
        <v>42</v>
      </c>
    </row>
    <row r="64" spans="1:7">
      <c r="A64" s="29" t="s">
        <v>116</v>
      </c>
      <c r="B64" s="30" t="s">
        <v>29</v>
      </c>
      <c r="C64" s="86" t="s">
        <v>117</v>
      </c>
      <c r="D64" s="86"/>
      <c r="E64" s="87">
        <v>10128500</v>
      </c>
      <c r="F64" s="87"/>
      <c r="G64" s="48">
        <f>G65+G81</f>
        <v>6823218.6099999994</v>
      </c>
    </row>
    <row r="65" spans="1:7" ht="36.950000000000003" customHeight="1">
      <c r="A65" s="29" t="s">
        <v>118</v>
      </c>
      <c r="B65" s="30" t="s">
        <v>29</v>
      </c>
      <c r="C65" s="86" t="s">
        <v>119</v>
      </c>
      <c r="D65" s="86"/>
      <c r="E65" s="87">
        <v>8009500</v>
      </c>
      <c r="F65" s="87"/>
      <c r="G65" s="48">
        <f>G66+G69+G74</f>
        <v>4704218.6099999994</v>
      </c>
    </row>
    <row r="66" spans="1:7" ht="24.6" customHeight="1">
      <c r="A66" s="29" t="s">
        <v>120</v>
      </c>
      <c r="B66" s="30" t="s">
        <v>29</v>
      </c>
      <c r="C66" s="86" t="s">
        <v>121</v>
      </c>
      <c r="D66" s="86"/>
      <c r="E66" s="87">
        <v>2886700</v>
      </c>
      <c r="F66" s="87"/>
      <c r="G66" s="48">
        <f>G67</f>
        <v>2453800</v>
      </c>
    </row>
    <row r="67" spans="1:7" ht="24.6" customHeight="1">
      <c r="A67" s="29" t="s">
        <v>122</v>
      </c>
      <c r="B67" s="30" t="s">
        <v>29</v>
      </c>
      <c r="C67" s="86" t="s">
        <v>123</v>
      </c>
      <c r="D67" s="86"/>
      <c r="E67" s="87">
        <v>2886700</v>
      </c>
      <c r="F67" s="87"/>
      <c r="G67" s="48">
        <f>G68</f>
        <v>2453800</v>
      </c>
    </row>
    <row r="68" spans="1:7" ht="36.950000000000003" customHeight="1">
      <c r="A68" s="29" t="s">
        <v>124</v>
      </c>
      <c r="B68" s="30" t="s">
        <v>29</v>
      </c>
      <c r="C68" s="86" t="s">
        <v>125</v>
      </c>
      <c r="D68" s="86"/>
      <c r="E68" s="87">
        <v>2886700</v>
      </c>
      <c r="F68" s="87"/>
      <c r="G68" s="48">
        <v>2453800</v>
      </c>
    </row>
    <row r="69" spans="1:7" ht="24.6" customHeight="1">
      <c r="A69" s="29" t="s">
        <v>126</v>
      </c>
      <c r="B69" s="30" t="s">
        <v>29</v>
      </c>
      <c r="C69" s="86" t="s">
        <v>127</v>
      </c>
      <c r="D69" s="86"/>
      <c r="E69" s="87">
        <v>203700</v>
      </c>
      <c r="F69" s="87"/>
      <c r="G69" s="48">
        <f>G70+G72</f>
        <v>109318.61</v>
      </c>
    </row>
    <row r="70" spans="1:7" ht="36.950000000000003" customHeight="1">
      <c r="A70" s="29" t="s">
        <v>128</v>
      </c>
      <c r="B70" s="30" t="s">
        <v>29</v>
      </c>
      <c r="C70" s="86" t="s">
        <v>129</v>
      </c>
      <c r="D70" s="86"/>
      <c r="E70" s="87">
        <v>200</v>
      </c>
      <c r="F70" s="87"/>
      <c r="G70" s="48">
        <f>G71</f>
        <v>200</v>
      </c>
    </row>
    <row r="71" spans="1:7" ht="36.950000000000003" customHeight="1">
      <c r="A71" s="29" t="s">
        <v>130</v>
      </c>
      <c r="B71" s="30" t="s">
        <v>29</v>
      </c>
      <c r="C71" s="86" t="s">
        <v>131</v>
      </c>
      <c r="D71" s="86"/>
      <c r="E71" s="87">
        <v>200</v>
      </c>
      <c r="F71" s="87"/>
      <c r="G71" s="48">
        <v>200</v>
      </c>
    </row>
    <row r="72" spans="1:7" ht="36.950000000000003" customHeight="1">
      <c r="A72" s="29" t="s">
        <v>132</v>
      </c>
      <c r="B72" s="30" t="s">
        <v>29</v>
      </c>
      <c r="C72" s="86" t="s">
        <v>133</v>
      </c>
      <c r="D72" s="86"/>
      <c r="E72" s="87">
        <v>203500</v>
      </c>
      <c r="F72" s="87"/>
      <c r="G72" s="48">
        <f>G73</f>
        <v>109118.61</v>
      </c>
    </row>
    <row r="73" spans="1:7" ht="49.15" customHeight="1">
      <c r="A73" s="29" t="s">
        <v>134</v>
      </c>
      <c r="B73" s="30" t="s">
        <v>29</v>
      </c>
      <c r="C73" s="86" t="s">
        <v>135</v>
      </c>
      <c r="D73" s="86"/>
      <c r="E73" s="87">
        <v>203500</v>
      </c>
      <c r="F73" s="87"/>
      <c r="G73" s="48">
        <v>109118.61</v>
      </c>
    </row>
    <row r="74" spans="1:7">
      <c r="A74" s="29" t="s">
        <v>136</v>
      </c>
      <c r="B74" s="30" t="s">
        <v>29</v>
      </c>
      <c r="C74" s="86" t="s">
        <v>137</v>
      </c>
      <c r="D74" s="86"/>
      <c r="E74" s="87">
        <v>4919100</v>
      </c>
      <c r="F74" s="87"/>
      <c r="G74" s="48">
        <f>G75+G77</f>
        <v>2141100</v>
      </c>
    </row>
    <row r="75" spans="1:7" ht="61.5" customHeight="1">
      <c r="A75" s="29" t="s">
        <v>138</v>
      </c>
      <c r="B75" s="30" t="s">
        <v>29</v>
      </c>
      <c r="C75" s="86" t="s">
        <v>139</v>
      </c>
      <c r="D75" s="86"/>
      <c r="E75" s="87">
        <v>2669100</v>
      </c>
      <c r="F75" s="87"/>
      <c r="G75" s="48">
        <f>G76</f>
        <v>1891100</v>
      </c>
    </row>
    <row r="76" spans="1:7" ht="73.7" customHeight="1">
      <c r="A76" s="29" t="s">
        <v>140</v>
      </c>
      <c r="B76" s="30" t="s">
        <v>29</v>
      </c>
      <c r="C76" s="86" t="s">
        <v>141</v>
      </c>
      <c r="D76" s="86"/>
      <c r="E76" s="87">
        <v>2669100</v>
      </c>
      <c r="F76" s="87"/>
      <c r="G76" s="48">
        <v>1891100</v>
      </c>
    </row>
    <row r="77" spans="1:7" ht="49.15" customHeight="1">
      <c r="A77" s="29" t="s">
        <v>142</v>
      </c>
      <c r="B77" s="30" t="s">
        <v>29</v>
      </c>
      <c r="C77" s="86" t="s">
        <v>143</v>
      </c>
      <c r="D77" s="86"/>
      <c r="E77" s="87">
        <v>250000</v>
      </c>
      <c r="F77" s="87"/>
      <c r="G77" s="48">
        <v>250000</v>
      </c>
    </row>
    <row r="78" spans="1:7" ht="61.5" customHeight="1">
      <c r="A78" s="29" t="s">
        <v>144</v>
      </c>
      <c r="B78" s="30" t="s">
        <v>29</v>
      </c>
      <c r="C78" s="86" t="s">
        <v>145</v>
      </c>
      <c r="D78" s="86"/>
      <c r="E78" s="87">
        <v>250000</v>
      </c>
      <c r="F78" s="87"/>
      <c r="G78" s="48">
        <v>250000</v>
      </c>
    </row>
    <row r="79" spans="1:7" ht="24.6" customHeight="1">
      <c r="A79" s="29" t="s">
        <v>146</v>
      </c>
      <c r="B79" s="30" t="s">
        <v>29</v>
      </c>
      <c r="C79" s="86" t="s">
        <v>147</v>
      </c>
      <c r="D79" s="86"/>
      <c r="E79" s="87">
        <v>2000000</v>
      </c>
      <c r="F79" s="87"/>
      <c r="G79" s="48" t="s">
        <v>42</v>
      </c>
    </row>
    <row r="80" spans="1:7" ht="24.6" customHeight="1">
      <c r="A80" s="29" t="s">
        <v>148</v>
      </c>
      <c r="B80" s="30" t="s">
        <v>29</v>
      </c>
      <c r="C80" s="86" t="s">
        <v>149</v>
      </c>
      <c r="D80" s="86"/>
      <c r="E80" s="87">
        <v>2000000</v>
      </c>
      <c r="F80" s="87"/>
      <c r="G80" s="48" t="s">
        <v>42</v>
      </c>
    </row>
    <row r="81" spans="1:7">
      <c r="A81" s="29" t="s">
        <v>150</v>
      </c>
      <c r="B81" s="30" t="s">
        <v>29</v>
      </c>
      <c r="C81" s="86" t="s">
        <v>151</v>
      </c>
      <c r="D81" s="86"/>
      <c r="E81" s="87">
        <v>2119000</v>
      </c>
      <c r="F81" s="87"/>
      <c r="G81" s="48">
        <v>2119000</v>
      </c>
    </row>
    <row r="82" spans="1:7" ht="24.6" customHeight="1">
      <c r="A82" s="29" t="s">
        <v>152</v>
      </c>
      <c r="B82" s="30" t="s">
        <v>29</v>
      </c>
      <c r="C82" s="86" t="s">
        <v>153</v>
      </c>
      <c r="D82" s="86"/>
      <c r="E82" s="87">
        <v>2119000</v>
      </c>
      <c r="F82" s="87"/>
      <c r="G82" s="48">
        <v>2119000</v>
      </c>
    </row>
    <row r="83" spans="1:7" ht="36.950000000000003" customHeight="1">
      <c r="A83" s="29" t="s">
        <v>154</v>
      </c>
      <c r="B83" s="30" t="s">
        <v>29</v>
      </c>
      <c r="C83" s="86" t="s">
        <v>155</v>
      </c>
      <c r="D83" s="86"/>
      <c r="E83" s="87">
        <v>11000</v>
      </c>
      <c r="F83" s="87"/>
      <c r="G83" s="48">
        <v>11000</v>
      </c>
    </row>
    <row r="84" spans="1:7" ht="24.6" customHeight="1">
      <c r="A84" s="29" t="s">
        <v>152</v>
      </c>
      <c r="B84" s="30" t="s">
        <v>29</v>
      </c>
      <c r="C84" s="86" t="s">
        <v>156</v>
      </c>
      <c r="D84" s="86"/>
      <c r="E84" s="87">
        <v>2108000</v>
      </c>
      <c r="F84" s="87"/>
      <c r="G84" s="48">
        <v>2108000</v>
      </c>
    </row>
  </sheetData>
  <mergeCells count="146">
    <mergeCell ref="C82:D82"/>
    <mergeCell ref="E82:F82"/>
    <mergeCell ref="C83:D83"/>
    <mergeCell ref="E83:F83"/>
    <mergeCell ref="C84:D84"/>
    <mergeCell ref="E84:F84"/>
    <mergeCell ref="C79:D79"/>
    <mergeCell ref="E79:F79"/>
    <mergeCell ref="C80:D80"/>
    <mergeCell ref="E80:F80"/>
    <mergeCell ref="C81:D81"/>
    <mergeCell ref="E81:F81"/>
    <mergeCell ref="C76:D76"/>
    <mergeCell ref="E76:F76"/>
    <mergeCell ref="C77:D77"/>
    <mergeCell ref="E77:F77"/>
    <mergeCell ref="C78:D78"/>
    <mergeCell ref="E78:F78"/>
    <mergeCell ref="C73:D73"/>
    <mergeCell ref="E73:F73"/>
    <mergeCell ref="C74:D74"/>
    <mergeCell ref="E74:F74"/>
    <mergeCell ref="C75:D75"/>
    <mergeCell ref="E75:F75"/>
    <mergeCell ref="C70:D70"/>
    <mergeCell ref="E70:F70"/>
    <mergeCell ref="C71:D71"/>
    <mergeCell ref="E71:F71"/>
    <mergeCell ref="C72:D72"/>
    <mergeCell ref="E72:F72"/>
    <mergeCell ref="C67:D67"/>
    <mergeCell ref="E67:F67"/>
    <mergeCell ref="C68:D68"/>
    <mergeCell ref="E68:F68"/>
    <mergeCell ref="C69:D69"/>
    <mergeCell ref="E69:F69"/>
    <mergeCell ref="C64:D64"/>
    <mergeCell ref="E64:F64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C51:D51"/>
    <mergeCell ref="E51:F51"/>
    <mergeCell ref="C48:D48"/>
    <mergeCell ref="E48:F48"/>
    <mergeCell ref="C49:D49"/>
    <mergeCell ref="E49:F49"/>
    <mergeCell ref="C50:D50"/>
    <mergeCell ref="E50:F50"/>
    <mergeCell ref="C45:D45"/>
    <mergeCell ref="E45:F45"/>
    <mergeCell ref="C46:D46"/>
    <mergeCell ref="E46:F46"/>
    <mergeCell ref="C47:D47"/>
    <mergeCell ref="E47:F47"/>
    <mergeCell ref="C42:D42"/>
    <mergeCell ref="E42:F42"/>
    <mergeCell ref="C43:D43"/>
    <mergeCell ref="E43:F43"/>
    <mergeCell ref="C44:D44"/>
    <mergeCell ref="E44:F44"/>
    <mergeCell ref="C39:D39"/>
    <mergeCell ref="E39:F39"/>
    <mergeCell ref="C40:D40"/>
    <mergeCell ref="E40:F40"/>
    <mergeCell ref="C41:D41"/>
    <mergeCell ref="E41:F41"/>
    <mergeCell ref="C37:D37"/>
    <mergeCell ref="E37:F37"/>
    <mergeCell ref="C38:D38"/>
    <mergeCell ref="E38:F38"/>
    <mergeCell ref="C34:D34"/>
    <mergeCell ref="E34:F34"/>
    <mergeCell ref="C35:D35"/>
    <mergeCell ref="E35:F35"/>
    <mergeCell ref="C36:D36"/>
    <mergeCell ref="E36:F36"/>
    <mergeCell ref="C30:D30"/>
    <mergeCell ref="E30:F30"/>
    <mergeCell ref="C31:D31"/>
    <mergeCell ref="E31:F31"/>
    <mergeCell ref="C33:D33"/>
    <mergeCell ref="E33:F33"/>
    <mergeCell ref="C32:D32"/>
    <mergeCell ref="E32:F32"/>
    <mergeCell ref="C28:D28"/>
    <mergeCell ref="E28:F28"/>
    <mergeCell ref="C29:D29"/>
    <mergeCell ref="E29:F29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A10:E10"/>
    <mergeCell ref="C18:D18"/>
    <mergeCell ref="G11:G17"/>
    <mergeCell ref="E11:F17"/>
    <mergeCell ref="C11:D17"/>
    <mergeCell ref="A11:A17"/>
    <mergeCell ref="B11:B17"/>
    <mergeCell ref="E18:F18"/>
    <mergeCell ref="A1:E1"/>
    <mergeCell ref="A2:E2"/>
    <mergeCell ref="A4:E4"/>
    <mergeCell ref="B7:E7"/>
    <mergeCell ref="B6:E6"/>
    <mergeCell ref="A9:E9"/>
  </mergeCells>
  <pageMargins left="0.39370078740157483" right="0.39370078740157483" top="0.78740157480314965" bottom="0.39370078740157483" header="0" footer="0"/>
  <pageSetup paperSize="9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98"/>
  <sheetViews>
    <sheetView showGridLines="0" tabSelected="1" view="pageBreakPreview" topLeftCell="A117" zoomScale="90" zoomScaleNormal="100" zoomScaleSheetLayoutView="90" workbookViewId="0">
      <selection activeCell="E131" sqref="E131"/>
    </sheetView>
  </sheetViews>
  <sheetFormatPr defaultRowHeight="12.75" customHeight="1"/>
  <cols>
    <col min="1" max="1" width="45.7109375" customWidth="1"/>
    <col min="2" max="2" width="4.28515625" customWidth="1"/>
    <col min="3" max="3" width="17.7109375" customWidth="1"/>
    <col min="4" max="4" width="24.7109375" customWidth="1"/>
    <col min="5" max="8" width="16.7109375" customWidth="1"/>
  </cols>
  <sheetData>
    <row r="2" spans="1:8" ht="15" customHeight="1">
      <c r="A2" s="57" t="s">
        <v>157</v>
      </c>
      <c r="B2" s="57"/>
      <c r="C2" s="57"/>
      <c r="D2" s="57"/>
      <c r="E2" s="57"/>
      <c r="F2" s="1"/>
      <c r="G2" s="1"/>
      <c r="H2" s="6" t="s">
        <v>158</v>
      </c>
    </row>
    <row r="3" spans="1:8" ht="13.5" customHeight="1">
      <c r="A3" s="5"/>
      <c r="B3" s="5"/>
      <c r="C3" s="33"/>
      <c r="D3" s="33"/>
      <c r="E3" s="11"/>
      <c r="F3" s="11"/>
      <c r="G3" s="11"/>
      <c r="H3" s="11"/>
    </row>
    <row r="4" spans="1:8" ht="10.15" customHeight="1">
      <c r="A4" s="92" t="s">
        <v>21</v>
      </c>
      <c r="B4" s="78" t="s">
        <v>22</v>
      </c>
      <c r="C4" s="69" t="s">
        <v>159</v>
      </c>
      <c r="D4" s="70"/>
      <c r="E4" s="95" t="s">
        <v>24</v>
      </c>
      <c r="F4" s="98" t="s">
        <v>25</v>
      </c>
      <c r="G4" s="99"/>
      <c r="H4" s="100"/>
    </row>
    <row r="5" spans="1:8" ht="5.45" customHeight="1">
      <c r="A5" s="93"/>
      <c r="B5" s="79"/>
      <c r="C5" s="71"/>
      <c r="D5" s="72"/>
      <c r="E5" s="96"/>
      <c r="F5" s="101" t="s">
        <v>160</v>
      </c>
      <c r="G5" s="101" t="s">
        <v>161</v>
      </c>
      <c r="H5" s="102" t="s">
        <v>162</v>
      </c>
    </row>
    <row r="6" spans="1:8" ht="9.6" customHeight="1">
      <c r="A6" s="93"/>
      <c r="B6" s="79"/>
      <c r="C6" s="71"/>
      <c r="D6" s="72"/>
      <c r="E6" s="96"/>
      <c r="F6" s="96"/>
      <c r="G6" s="96"/>
      <c r="H6" s="61"/>
    </row>
    <row r="7" spans="1:8" ht="6" customHeight="1">
      <c r="A7" s="93"/>
      <c r="B7" s="79"/>
      <c r="C7" s="71"/>
      <c r="D7" s="72"/>
      <c r="E7" s="96"/>
      <c r="F7" s="96"/>
      <c r="G7" s="96"/>
      <c r="H7" s="61"/>
    </row>
    <row r="8" spans="1:8" ht="6.6" customHeight="1">
      <c r="A8" s="93"/>
      <c r="B8" s="79"/>
      <c r="C8" s="71"/>
      <c r="D8" s="72"/>
      <c r="E8" s="96"/>
      <c r="F8" s="96"/>
      <c r="G8" s="96"/>
      <c r="H8" s="61"/>
    </row>
    <row r="9" spans="1:8" ht="10.9" customHeight="1">
      <c r="A9" s="93"/>
      <c r="B9" s="79"/>
      <c r="C9" s="71"/>
      <c r="D9" s="72"/>
      <c r="E9" s="96"/>
      <c r="F9" s="96"/>
      <c r="G9" s="96"/>
      <c r="H9" s="61"/>
    </row>
    <row r="10" spans="1:8" ht="4.1500000000000004" hidden="1" customHeight="1">
      <c r="A10" s="93"/>
      <c r="B10" s="79"/>
      <c r="C10" s="71"/>
      <c r="D10" s="72"/>
      <c r="E10" s="96"/>
      <c r="F10" s="18"/>
      <c r="G10" s="18"/>
      <c r="H10" s="34"/>
    </row>
    <row r="11" spans="1:8" ht="13.15" hidden="1" customHeight="1">
      <c r="A11" s="94"/>
      <c r="B11" s="80"/>
      <c r="C11" s="73"/>
      <c r="D11" s="74"/>
      <c r="E11" s="97"/>
      <c r="F11" s="19"/>
      <c r="G11" s="19"/>
      <c r="H11" s="35"/>
    </row>
    <row r="12" spans="1:8" ht="13.5" customHeight="1">
      <c r="A12" s="20">
        <v>1</v>
      </c>
      <c r="B12" s="21">
        <v>2</v>
      </c>
      <c r="C12" s="58">
        <v>3</v>
      </c>
      <c r="D12" s="59"/>
      <c r="E12" s="36" t="s">
        <v>26</v>
      </c>
      <c r="F12" s="23" t="s">
        <v>27</v>
      </c>
      <c r="G12" s="23" t="s">
        <v>163</v>
      </c>
      <c r="H12" s="24" t="s">
        <v>164</v>
      </c>
    </row>
    <row r="13" spans="1:8">
      <c r="A13" s="25" t="s">
        <v>165</v>
      </c>
      <c r="B13" s="26" t="s">
        <v>166</v>
      </c>
      <c r="C13" s="88" t="s">
        <v>30</v>
      </c>
      <c r="D13" s="89"/>
      <c r="E13" s="28">
        <v>20644800</v>
      </c>
      <c r="F13" s="27">
        <f>IF(IF(G13="-",0,G13)+IF(H13="-",0,H13)=0,"-",IF(G13="-",0,G13)+IF(H13="-",0,H13))</f>
        <v>7600097</v>
      </c>
      <c r="G13" s="49">
        <f>G15+G16+G18+G19+G20+G21+G22</f>
        <v>7600097</v>
      </c>
      <c r="H13" s="37" t="s">
        <v>42</v>
      </c>
    </row>
    <row r="14" spans="1:8">
      <c r="A14" s="29" t="s">
        <v>32</v>
      </c>
      <c r="B14" s="30"/>
      <c r="C14" s="103"/>
      <c r="D14" s="104"/>
      <c r="E14" s="31"/>
      <c r="F14" s="38"/>
      <c r="G14" s="50"/>
      <c r="H14" s="39"/>
    </row>
    <row r="15" spans="1:8">
      <c r="A15" s="25" t="s">
        <v>167</v>
      </c>
      <c r="B15" s="26" t="s">
        <v>166</v>
      </c>
      <c r="C15" s="88" t="s">
        <v>168</v>
      </c>
      <c r="D15" s="89"/>
      <c r="E15" s="28">
        <v>7950800</v>
      </c>
      <c r="F15" s="27">
        <f t="shared" ref="F15:F46" si="0">IF(IF(G15="-",0,G15)+IF(H15="-",0,H15)=0,"-",IF(G15="-",0,G15)+IF(H15="-",0,H15))</f>
        <v>3976323.76</v>
      </c>
      <c r="G15" s="49">
        <f>G28+G34+G46+G50+G53+G59+G63+G69</f>
        <v>3976323.76</v>
      </c>
      <c r="H15" s="37" t="s">
        <v>42</v>
      </c>
    </row>
    <row r="16" spans="1:8">
      <c r="A16" s="25" t="s">
        <v>169</v>
      </c>
      <c r="B16" s="26" t="s">
        <v>166</v>
      </c>
      <c r="C16" s="88" t="s">
        <v>170</v>
      </c>
      <c r="D16" s="89"/>
      <c r="E16" s="28">
        <v>203500</v>
      </c>
      <c r="F16" s="27">
        <f t="shared" si="0"/>
        <v>109118.61</v>
      </c>
      <c r="G16" s="49">
        <f>G77</f>
        <v>109118.61</v>
      </c>
      <c r="H16" s="37" t="s">
        <v>42</v>
      </c>
    </row>
    <row r="17" spans="1:8" ht="24.6" customHeight="1">
      <c r="A17" s="25" t="s">
        <v>171</v>
      </c>
      <c r="B17" s="26" t="s">
        <v>166</v>
      </c>
      <c r="C17" s="88" t="s">
        <v>172</v>
      </c>
      <c r="D17" s="89"/>
      <c r="E17" s="28">
        <v>24000</v>
      </c>
      <c r="F17" s="27" t="str">
        <f t="shared" si="0"/>
        <v>-</v>
      </c>
      <c r="G17" s="49" t="s">
        <v>42</v>
      </c>
      <c r="H17" s="37" t="s">
        <v>42</v>
      </c>
    </row>
    <row r="18" spans="1:8">
      <c r="A18" s="25" t="s">
        <v>173</v>
      </c>
      <c r="B18" s="26" t="s">
        <v>166</v>
      </c>
      <c r="C18" s="88" t="s">
        <v>174</v>
      </c>
      <c r="D18" s="89"/>
      <c r="E18" s="28">
        <v>2662000</v>
      </c>
      <c r="F18" s="27">
        <f t="shared" si="0"/>
        <v>1161317.77</v>
      </c>
      <c r="G18" s="49">
        <f>G102+G110</f>
        <v>1161317.77</v>
      </c>
      <c r="H18" s="37" t="s">
        <v>42</v>
      </c>
    </row>
    <row r="19" spans="1:8">
      <c r="A19" s="25" t="s">
        <v>175</v>
      </c>
      <c r="B19" s="26" t="s">
        <v>166</v>
      </c>
      <c r="C19" s="88" t="s">
        <v>176</v>
      </c>
      <c r="D19" s="89"/>
      <c r="E19" s="28">
        <v>6264600</v>
      </c>
      <c r="F19" s="27">
        <f t="shared" si="0"/>
        <v>805628.45</v>
      </c>
      <c r="G19" s="49">
        <f>G118+G122+G126+G134+G138+G150+G154+G162+G166</f>
        <v>805628.45</v>
      </c>
      <c r="H19" s="37" t="s">
        <v>42</v>
      </c>
    </row>
    <row r="20" spans="1:8">
      <c r="A20" s="25" t="s">
        <v>177</v>
      </c>
      <c r="B20" s="26" t="s">
        <v>166</v>
      </c>
      <c r="C20" s="88" t="s">
        <v>178</v>
      </c>
      <c r="D20" s="89"/>
      <c r="E20" s="28">
        <v>15000</v>
      </c>
      <c r="F20" s="27">
        <f t="shared" si="0"/>
        <v>10500</v>
      </c>
      <c r="G20" s="49">
        <v>10500</v>
      </c>
      <c r="H20" s="37" t="s">
        <v>42</v>
      </c>
    </row>
    <row r="21" spans="1:8">
      <c r="A21" s="25" t="s">
        <v>179</v>
      </c>
      <c r="B21" s="26" t="s">
        <v>166</v>
      </c>
      <c r="C21" s="88" t="s">
        <v>180</v>
      </c>
      <c r="D21" s="89"/>
      <c r="E21" s="28">
        <v>3453000</v>
      </c>
      <c r="F21" s="27">
        <f t="shared" si="0"/>
        <v>1508527.16</v>
      </c>
      <c r="G21" s="49">
        <f>G182</f>
        <v>1508527.16</v>
      </c>
      <c r="H21" s="37" t="s">
        <v>42</v>
      </c>
    </row>
    <row r="22" spans="1:8">
      <c r="A22" s="25" t="s">
        <v>181</v>
      </c>
      <c r="B22" s="26" t="s">
        <v>166</v>
      </c>
      <c r="C22" s="88" t="s">
        <v>182</v>
      </c>
      <c r="D22" s="89"/>
      <c r="E22" s="28">
        <v>68900</v>
      </c>
      <c r="F22" s="27">
        <f t="shared" si="0"/>
        <v>28681.25</v>
      </c>
      <c r="G22" s="49">
        <f>G186+G190</f>
        <v>28681.25</v>
      </c>
      <c r="H22" s="37" t="s">
        <v>42</v>
      </c>
    </row>
    <row r="23" spans="1:8">
      <c r="A23" s="25" t="s">
        <v>183</v>
      </c>
      <c r="B23" s="26" t="s">
        <v>166</v>
      </c>
      <c r="C23" s="88" t="s">
        <v>184</v>
      </c>
      <c r="D23" s="89"/>
      <c r="E23" s="28">
        <v>3000</v>
      </c>
      <c r="F23" s="27" t="str">
        <f t="shared" si="0"/>
        <v>-</v>
      </c>
      <c r="G23" s="49" t="s">
        <v>42</v>
      </c>
      <c r="H23" s="37" t="s">
        <v>42</v>
      </c>
    </row>
    <row r="24" spans="1:8" ht="49.15" customHeight="1">
      <c r="A24" s="25" t="s">
        <v>185</v>
      </c>
      <c r="B24" s="26" t="s">
        <v>166</v>
      </c>
      <c r="C24" s="88" t="s">
        <v>186</v>
      </c>
      <c r="D24" s="89"/>
      <c r="E24" s="28">
        <v>3000</v>
      </c>
      <c r="F24" s="27" t="str">
        <f t="shared" si="0"/>
        <v>-</v>
      </c>
      <c r="G24" s="49" t="s">
        <v>42</v>
      </c>
      <c r="H24" s="37" t="s">
        <v>42</v>
      </c>
    </row>
    <row r="25" spans="1:8" ht="24.6" customHeight="1">
      <c r="A25" s="29" t="s">
        <v>187</v>
      </c>
      <c r="B25" s="30" t="s">
        <v>166</v>
      </c>
      <c r="C25" s="103" t="s">
        <v>188</v>
      </c>
      <c r="D25" s="104"/>
      <c r="E25" s="31">
        <v>3000</v>
      </c>
      <c r="F25" s="38" t="str">
        <f t="shared" si="0"/>
        <v>-</v>
      </c>
      <c r="G25" s="51" t="s">
        <v>42</v>
      </c>
      <c r="H25" s="39" t="s">
        <v>42</v>
      </c>
    </row>
    <row r="26" spans="1:8" ht="36.950000000000003" customHeight="1">
      <c r="A26" s="29" t="s">
        <v>189</v>
      </c>
      <c r="B26" s="30" t="s">
        <v>166</v>
      </c>
      <c r="C26" s="103" t="s">
        <v>190</v>
      </c>
      <c r="D26" s="104"/>
      <c r="E26" s="31">
        <v>3000</v>
      </c>
      <c r="F26" s="38" t="str">
        <f t="shared" si="0"/>
        <v>-</v>
      </c>
      <c r="G26" s="51" t="s">
        <v>42</v>
      </c>
      <c r="H26" s="39" t="s">
        <v>42</v>
      </c>
    </row>
    <row r="27" spans="1:8" ht="36.950000000000003" customHeight="1">
      <c r="A27" s="29" t="s">
        <v>191</v>
      </c>
      <c r="B27" s="30" t="s">
        <v>166</v>
      </c>
      <c r="C27" s="103" t="s">
        <v>192</v>
      </c>
      <c r="D27" s="104"/>
      <c r="E27" s="31">
        <v>3000</v>
      </c>
      <c r="F27" s="38" t="str">
        <f t="shared" si="0"/>
        <v>-</v>
      </c>
      <c r="G27" s="51" t="s">
        <v>42</v>
      </c>
      <c r="H27" s="39" t="s">
        <v>42</v>
      </c>
    </row>
    <row r="28" spans="1:8" ht="49.15" customHeight="1">
      <c r="A28" s="25" t="s">
        <v>185</v>
      </c>
      <c r="B28" s="26" t="s">
        <v>166</v>
      </c>
      <c r="C28" s="88" t="s">
        <v>193</v>
      </c>
      <c r="D28" s="89"/>
      <c r="E28" s="28">
        <v>6578100</v>
      </c>
      <c r="F28" s="27">
        <f t="shared" si="0"/>
        <v>3319281.6899999995</v>
      </c>
      <c r="G28" s="49">
        <f>G29</f>
        <v>3319281.6899999995</v>
      </c>
      <c r="H28" s="37" t="s">
        <v>42</v>
      </c>
    </row>
    <row r="29" spans="1:8" ht="61.5" customHeight="1">
      <c r="A29" s="29" t="s">
        <v>194</v>
      </c>
      <c r="B29" s="30" t="s">
        <v>166</v>
      </c>
      <c r="C29" s="103" t="s">
        <v>195</v>
      </c>
      <c r="D29" s="104"/>
      <c r="E29" s="31">
        <v>6578100</v>
      </c>
      <c r="F29" s="38">
        <f t="shared" si="0"/>
        <v>3319281.6899999995</v>
      </c>
      <c r="G29" s="51">
        <f>G30</f>
        <v>3319281.6899999995</v>
      </c>
      <c r="H29" s="39" t="s">
        <v>42</v>
      </c>
    </row>
    <row r="30" spans="1:8" ht="24.6" customHeight="1">
      <c r="A30" s="29" t="s">
        <v>196</v>
      </c>
      <c r="B30" s="30" t="s">
        <v>166</v>
      </c>
      <c r="C30" s="103" t="s">
        <v>197</v>
      </c>
      <c r="D30" s="104"/>
      <c r="E30" s="31">
        <v>6578100</v>
      </c>
      <c r="F30" s="38">
        <f t="shared" si="0"/>
        <v>3319281.6899999995</v>
      </c>
      <c r="G30" s="51">
        <f>G31+G32+G33</f>
        <v>3319281.6899999995</v>
      </c>
      <c r="H30" s="39" t="s">
        <v>42</v>
      </c>
    </row>
    <row r="31" spans="1:8" ht="24.6" customHeight="1">
      <c r="A31" s="29" t="s">
        <v>198</v>
      </c>
      <c r="B31" s="30" t="s">
        <v>166</v>
      </c>
      <c r="C31" s="103" t="s">
        <v>199</v>
      </c>
      <c r="D31" s="104"/>
      <c r="E31" s="31">
        <v>4745400</v>
      </c>
      <c r="F31" s="38">
        <f t="shared" si="0"/>
        <v>2480252.0099999998</v>
      </c>
      <c r="G31" s="51">
        <f>2375144.85+85069.36+12689.82+7347.98</f>
        <v>2480252.0099999998</v>
      </c>
      <c r="H31" s="39" t="s">
        <v>42</v>
      </c>
    </row>
    <row r="32" spans="1:8" ht="36.950000000000003" customHeight="1">
      <c r="A32" s="29" t="s">
        <v>200</v>
      </c>
      <c r="B32" s="30" t="s">
        <v>166</v>
      </c>
      <c r="C32" s="103" t="s">
        <v>201</v>
      </c>
      <c r="D32" s="104"/>
      <c r="E32" s="31">
        <v>308700</v>
      </c>
      <c r="F32" s="38">
        <f t="shared" si="0"/>
        <v>134268</v>
      </c>
      <c r="G32" s="51">
        <v>134268</v>
      </c>
      <c r="H32" s="39" t="s">
        <v>42</v>
      </c>
    </row>
    <row r="33" spans="1:8" ht="49.15" customHeight="1">
      <c r="A33" s="29" t="s">
        <v>202</v>
      </c>
      <c r="B33" s="30" t="s">
        <v>166</v>
      </c>
      <c r="C33" s="103" t="s">
        <v>203</v>
      </c>
      <c r="D33" s="104"/>
      <c r="E33" s="31">
        <v>1524000</v>
      </c>
      <c r="F33" s="38">
        <f t="shared" si="0"/>
        <v>704761.67999999993</v>
      </c>
      <c r="G33" s="51">
        <f>702823.44+1938.24</f>
        <v>704761.67999999993</v>
      </c>
      <c r="H33" s="39" t="s">
        <v>42</v>
      </c>
    </row>
    <row r="34" spans="1:8" ht="49.15" customHeight="1">
      <c r="A34" s="25" t="s">
        <v>185</v>
      </c>
      <c r="B34" s="26" t="s">
        <v>166</v>
      </c>
      <c r="C34" s="88" t="s">
        <v>204</v>
      </c>
      <c r="D34" s="89"/>
      <c r="E34" s="28">
        <v>1044000</v>
      </c>
      <c r="F34" s="27">
        <f t="shared" si="0"/>
        <v>519890.66</v>
      </c>
      <c r="G34" s="49">
        <f>G35</f>
        <v>519890.66</v>
      </c>
      <c r="H34" s="37" t="s">
        <v>42</v>
      </c>
    </row>
    <row r="35" spans="1:8" ht="24.6" customHeight="1">
      <c r="A35" s="29" t="s">
        <v>187</v>
      </c>
      <c r="B35" s="30" t="s">
        <v>166</v>
      </c>
      <c r="C35" s="103" t="s">
        <v>205</v>
      </c>
      <c r="D35" s="104"/>
      <c r="E35" s="31">
        <v>1044000</v>
      </c>
      <c r="F35" s="38">
        <f t="shared" si="0"/>
        <v>519890.66</v>
      </c>
      <c r="G35" s="51">
        <f>G36</f>
        <v>519890.66</v>
      </c>
      <c r="H35" s="39" t="s">
        <v>42</v>
      </c>
    </row>
    <row r="36" spans="1:8" ht="36.950000000000003" customHeight="1">
      <c r="A36" s="29" t="s">
        <v>189</v>
      </c>
      <c r="B36" s="30" t="s">
        <v>166</v>
      </c>
      <c r="C36" s="103" t="s">
        <v>206</v>
      </c>
      <c r="D36" s="104"/>
      <c r="E36" s="31">
        <v>1044000</v>
      </c>
      <c r="F36" s="38">
        <f t="shared" si="0"/>
        <v>519890.66</v>
      </c>
      <c r="G36" s="51">
        <f>G37</f>
        <v>519890.66</v>
      </c>
      <c r="H36" s="39" t="s">
        <v>42</v>
      </c>
    </row>
    <row r="37" spans="1:8" ht="36.950000000000003" customHeight="1">
      <c r="A37" s="29" t="s">
        <v>191</v>
      </c>
      <c r="B37" s="30" t="s">
        <v>166</v>
      </c>
      <c r="C37" s="103" t="s">
        <v>207</v>
      </c>
      <c r="D37" s="104"/>
      <c r="E37" s="31">
        <v>1044000</v>
      </c>
      <c r="F37" s="38">
        <f t="shared" si="0"/>
        <v>519890.66</v>
      </c>
      <c r="G37" s="51">
        <f>24360+28004.11+31420.78+2623.86+6743.28+148383+15000+599.94+145273.74+3922.52+8963+59989+3378+41229.43</f>
        <v>519890.66</v>
      </c>
      <c r="H37" s="39" t="s">
        <v>42</v>
      </c>
    </row>
    <row r="38" spans="1:8" ht="49.15" customHeight="1">
      <c r="A38" s="25" t="s">
        <v>185</v>
      </c>
      <c r="B38" s="26" t="s">
        <v>166</v>
      </c>
      <c r="C38" s="88" t="s">
        <v>208</v>
      </c>
      <c r="D38" s="89"/>
      <c r="E38" s="28">
        <v>30000</v>
      </c>
      <c r="F38" s="27" t="str">
        <f t="shared" si="0"/>
        <v>-</v>
      </c>
      <c r="G38" s="49" t="s">
        <v>42</v>
      </c>
      <c r="H38" s="37" t="s">
        <v>42</v>
      </c>
    </row>
    <row r="39" spans="1:8" ht="24.6" customHeight="1">
      <c r="A39" s="29" t="s">
        <v>187</v>
      </c>
      <c r="B39" s="30" t="s">
        <v>166</v>
      </c>
      <c r="C39" s="103" t="s">
        <v>209</v>
      </c>
      <c r="D39" s="104"/>
      <c r="E39" s="31">
        <v>30000</v>
      </c>
      <c r="F39" s="38" t="str">
        <f t="shared" si="0"/>
        <v>-</v>
      </c>
      <c r="G39" s="51" t="s">
        <v>42</v>
      </c>
      <c r="H39" s="39" t="s">
        <v>42</v>
      </c>
    </row>
    <row r="40" spans="1:8" ht="36.950000000000003" customHeight="1">
      <c r="A40" s="29" t="s">
        <v>189</v>
      </c>
      <c r="B40" s="30" t="s">
        <v>166</v>
      </c>
      <c r="C40" s="103" t="s">
        <v>210</v>
      </c>
      <c r="D40" s="104"/>
      <c r="E40" s="31">
        <v>30000</v>
      </c>
      <c r="F40" s="38" t="str">
        <f t="shared" si="0"/>
        <v>-</v>
      </c>
      <c r="G40" s="51" t="s">
        <v>42</v>
      </c>
      <c r="H40" s="39" t="s">
        <v>42</v>
      </c>
    </row>
    <row r="41" spans="1:8" ht="36.950000000000003" customHeight="1">
      <c r="A41" s="29" t="s">
        <v>191</v>
      </c>
      <c r="B41" s="30" t="s">
        <v>166</v>
      </c>
      <c r="C41" s="103" t="s">
        <v>211</v>
      </c>
      <c r="D41" s="104"/>
      <c r="E41" s="31">
        <v>30000</v>
      </c>
      <c r="F41" s="38" t="str">
        <f t="shared" si="0"/>
        <v>-</v>
      </c>
      <c r="G41" s="51" t="s">
        <v>42</v>
      </c>
      <c r="H41" s="39" t="s">
        <v>42</v>
      </c>
    </row>
    <row r="42" spans="1:8" ht="49.15" customHeight="1">
      <c r="A42" s="25" t="s">
        <v>185</v>
      </c>
      <c r="B42" s="26" t="s">
        <v>166</v>
      </c>
      <c r="C42" s="88" t="s">
        <v>212</v>
      </c>
      <c r="D42" s="89"/>
      <c r="E42" s="28">
        <v>10000</v>
      </c>
      <c r="F42" s="27" t="str">
        <f t="shared" si="0"/>
        <v>-</v>
      </c>
      <c r="G42" s="49" t="s">
        <v>42</v>
      </c>
      <c r="H42" s="37" t="s">
        <v>42</v>
      </c>
    </row>
    <row r="43" spans="1:8" ht="24.6" customHeight="1">
      <c r="A43" s="29" t="s">
        <v>187</v>
      </c>
      <c r="B43" s="30" t="s">
        <v>166</v>
      </c>
      <c r="C43" s="103" t="s">
        <v>213</v>
      </c>
      <c r="D43" s="104"/>
      <c r="E43" s="31">
        <v>10000</v>
      </c>
      <c r="F43" s="38" t="str">
        <f t="shared" si="0"/>
        <v>-</v>
      </c>
      <c r="G43" s="51" t="s">
        <v>42</v>
      </c>
      <c r="H43" s="39" t="s">
        <v>42</v>
      </c>
    </row>
    <row r="44" spans="1:8" ht="36.950000000000003" customHeight="1">
      <c r="A44" s="29" t="s">
        <v>189</v>
      </c>
      <c r="B44" s="30" t="s">
        <v>166</v>
      </c>
      <c r="C44" s="103" t="s">
        <v>214</v>
      </c>
      <c r="D44" s="104"/>
      <c r="E44" s="31">
        <v>10000</v>
      </c>
      <c r="F44" s="38" t="str">
        <f t="shared" si="0"/>
        <v>-</v>
      </c>
      <c r="G44" s="51" t="s">
        <v>42</v>
      </c>
      <c r="H44" s="39" t="s">
        <v>42</v>
      </c>
    </row>
    <row r="45" spans="1:8" ht="36.950000000000003" customHeight="1">
      <c r="A45" s="29" t="s">
        <v>191</v>
      </c>
      <c r="B45" s="30" t="s">
        <v>166</v>
      </c>
      <c r="C45" s="103" t="s">
        <v>215</v>
      </c>
      <c r="D45" s="104"/>
      <c r="E45" s="31">
        <v>10000</v>
      </c>
      <c r="F45" s="38" t="str">
        <f t="shared" si="0"/>
        <v>-</v>
      </c>
      <c r="G45" s="51" t="s">
        <v>42</v>
      </c>
      <c r="H45" s="39" t="s">
        <v>42</v>
      </c>
    </row>
    <row r="46" spans="1:8" ht="49.15" customHeight="1">
      <c r="A46" s="25" t="s">
        <v>185</v>
      </c>
      <c r="B46" s="26" t="s">
        <v>166</v>
      </c>
      <c r="C46" s="88" t="s">
        <v>216</v>
      </c>
      <c r="D46" s="89"/>
      <c r="E46" s="28">
        <v>200</v>
      </c>
      <c r="F46" s="27">
        <f t="shared" si="0"/>
        <v>200</v>
      </c>
      <c r="G46" s="49">
        <v>200</v>
      </c>
      <c r="H46" s="37" t="s">
        <v>42</v>
      </c>
    </row>
    <row r="47" spans="1:8" ht="24.6" customHeight="1">
      <c r="A47" s="29" t="s">
        <v>187</v>
      </c>
      <c r="B47" s="30" t="s">
        <v>166</v>
      </c>
      <c r="C47" s="103" t="s">
        <v>217</v>
      </c>
      <c r="D47" s="104"/>
      <c r="E47" s="31">
        <v>200</v>
      </c>
      <c r="F47" s="38">
        <f t="shared" ref="F47:F78" si="1">IF(IF(G47="-",0,G47)+IF(H47="-",0,H47)=0,"-",IF(G47="-",0,G47)+IF(H47="-",0,H47))</f>
        <v>200</v>
      </c>
      <c r="G47" s="51">
        <v>200</v>
      </c>
      <c r="H47" s="39" t="s">
        <v>42</v>
      </c>
    </row>
    <row r="48" spans="1:8" ht="36.950000000000003" customHeight="1">
      <c r="A48" s="29" t="s">
        <v>189</v>
      </c>
      <c r="B48" s="30" t="s">
        <v>166</v>
      </c>
      <c r="C48" s="103" t="s">
        <v>218</v>
      </c>
      <c r="D48" s="104"/>
      <c r="E48" s="31">
        <v>200</v>
      </c>
      <c r="F48" s="38">
        <f t="shared" si="1"/>
        <v>200</v>
      </c>
      <c r="G48" s="51">
        <v>200</v>
      </c>
      <c r="H48" s="39" t="s">
        <v>42</v>
      </c>
    </row>
    <row r="49" spans="1:8" ht="36.950000000000003" customHeight="1">
      <c r="A49" s="29" t="s">
        <v>191</v>
      </c>
      <c r="B49" s="30" t="s">
        <v>166</v>
      </c>
      <c r="C49" s="103" t="s">
        <v>219</v>
      </c>
      <c r="D49" s="104"/>
      <c r="E49" s="31">
        <v>200</v>
      </c>
      <c r="F49" s="38">
        <f t="shared" si="1"/>
        <v>200</v>
      </c>
      <c r="G49" s="51">
        <v>200</v>
      </c>
      <c r="H49" s="39" t="s">
        <v>42</v>
      </c>
    </row>
    <row r="50" spans="1:8" ht="49.15" customHeight="1">
      <c r="A50" s="25" t="s">
        <v>185</v>
      </c>
      <c r="B50" s="26" t="s">
        <v>166</v>
      </c>
      <c r="C50" s="88" t="s">
        <v>220</v>
      </c>
      <c r="D50" s="89"/>
      <c r="E50" s="28">
        <v>41900</v>
      </c>
      <c r="F50" s="27">
        <f t="shared" si="1"/>
        <v>13968</v>
      </c>
      <c r="G50" s="49">
        <v>13968</v>
      </c>
      <c r="H50" s="37" t="s">
        <v>42</v>
      </c>
    </row>
    <row r="51" spans="1:8">
      <c r="A51" s="29" t="s">
        <v>221</v>
      </c>
      <c r="B51" s="30" t="s">
        <v>166</v>
      </c>
      <c r="C51" s="103" t="s">
        <v>222</v>
      </c>
      <c r="D51" s="104"/>
      <c r="E51" s="31">
        <v>41900</v>
      </c>
      <c r="F51" s="38">
        <f t="shared" si="1"/>
        <v>13968</v>
      </c>
      <c r="G51" s="51">
        <v>13968</v>
      </c>
      <c r="H51" s="39" t="s">
        <v>42</v>
      </c>
    </row>
    <row r="52" spans="1:8">
      <c r="A52" s="29" t="s">
        <v>136</v>
      </c>
      <c r="B52" s="30" t="s">
        <v>166</v>
      </c>
      <c r="C52" s="103" t="s">
        <v>223</v>
      </c>
      <c r="D52" s="104"/>
      <c r="E52" s="31">
        <v>41900</v>
      </c>
      <c r="F52" s="38">
        <f t="shared" si="1"/>
        <v>13968</v>
      </c>
      <c r="G52" s="51">
        <v>13968</v>
      </c>
      <c r="H52" s="39" t="s">
        <v>42</v>
      </c>
    </row>
    <row r="53" spans="1:8" ht="36.950000000000003" customHeight="1">
      <c r="A53" s="25" t="s">
        <v>224</v>
      </c>
      <c r="B53" s="26" t="s">
        <v>166</v>
      </c>
      <c r="C53" s="88" t="s">
        <v>225</v>
      </c>
      <c r="D53" s="89"/>
      <c r="E53" s="28">
        <v>80000</v>
      </c>
      <c r="F53" s="27">
        <f t="shared" si="1"/>
        <v>46200</v>
      </c>
      <c r="G53" s="49">
        <f>G54</f>
        <v>46200</v>
      </c>
      <c r="H53" s="37" t="s">
        <v>42</v>
      </c>
    </row>
    <row r="54" spans="1:8">
      <c r="A54" s="29" t="s">
        <v>221</v>
      </c>
      <c r="B54" s="30" t="s">
        <v>166</v>
      </c>
      <c r="C54" s="103" t="s">
        <v>226</v>
      </c>
      <c r="D54" s="104"/>
      <c r="E54" s="31">
        <v>80000</v>
      </c>
      <c r="F54" s="38">
        <f t="shared" si="1"/>
        <v>46200</v>
      </c>
      <c r="G54" s="51">
        <f>G55</f>
        <v>46200</v>
      </c>
      <c r="H54" s="39" t="s">
        <v>42</v>
      </c>
    </row>
    <row r="55" spans="1:8">
      <c r="A55" s="29" t="s">
        <v>136</v>
      </c>
      <c r="B55" s="30" t="s">
        <v>166</v>
      </c>
      <c r="C55" s="103" t="s">
        <v>227</v>
      </c>
      <c r="D55" s="104"/>
      <c r="E55" s="31">
        <v>80000</v>
      </c>
      <c r="F55" s="38">
        <f t="shared" si="1"/>
        <v>46200</v>
      </c>
      <c r="G55" s="51">
        <v>46200</v>
      </c>
      <c r="H55" s="39" t="s">
        <v>42</v>
      </c>
    </row>
    <row r="56" spans="1:8">
      <c r="A56" s="25" t="s">
        <v>228</v>
      </c>
      <c r="B56" s="26" t="s">
        <v>166</v>
      </c>
      <c r="C56" s="88" t="s">
        <v>229</v>
      </c>
      <c r="D56" s="89"/>
      <c r="E56" s="28">
        <v>1000</v>
      </c>
      <c r="F56" s="27" t="str">
        <f t="shared" si="1"/>
        <v>-</v>
      </c>
      <c r="G56" s="49" t="s">
        <v>42</v>
      </c>
      <c r="H56" s="37" t="s">
        <v>42</v>
      </c>
    </row>
    <row r="57" spans="1:8">
      <c r="A57" s="29" t="s">
        <v>230</v>
      </c>
      <c r="B57" s="30" t="s">
        <v>166</v>
      </c>
      <c r="C57" s="103" t="s">
        <v>231</v>
      </c>
      <c r="D57" s="104"/>
      <c r="E57" s="31">
        <v>1000</v>
      </c>
      <c r="F57" s="38" t="str">
        <f t="shared" si="1"/>
        <v>-</v>
      </c>
      <c r="G57" s="51" t="s">
        <v>42</v>
      </c>
      <c r="H57" s="39" t="s">
        <v>42</v>
      </c>
    </row>
    <row r="58" spans="1:8">
      <c r="A58" s="29" t="s">
        <v>232</v>
      </c>
      <c r="B58" s="30" t="s">
        <v>166</v>
      </c>
      <c r="C58" s="103" t="s">
        <v>233</v>
      </c>
      <c r="D58" s="104"/>
      <c r="E58" s="31">
        <v>1000</v>
      </c>
      <c r="F58" s="38" t="str">
        <f t="shared" si="1"/>
        <v>-</v>
      </c>
      <c r="G58" s="51" t="s">
        <v>42</v>
      </c>
      <c r="H58" s="39" t="s">
        <v>42</v>
      </c>
    </row>
    <row r="59" spans="1:8">
      <c r="A59" s="25" t="s">
        <v>234</v>
      </c>
      <c r="B59" s="26" t="s">
        <v>166</v>
      </c>
      <c r="C59" s="88" t="s">
        <v>235</v>
      </c>
      <c r="D59" s="89"/>
      <c r="E59" s="28">
        <v>17000</v>
      </c>
      <c r="F59" s="27">
        <f t="shared" si="1"/>
        <v>17000</v>
      </c>
      <c r="G59" s="49">
        <f>G60</f>
        <v>17000</v>
      </c>
      <c r="H59" s="37" t="s">
        <v>42</v>
      </c>
    </row>
    <row r="60" spans="1:8" ht="24.6" customHeight="1">
      <c r="A60" s="29" t="s">
        <v>187</v>
      </c>
      <c r="B60" s="30" t="s">
        <v>166</v>
      </c>
      <c r="C60" s="103" t="s">
        <v>236</v>
      </c>
      <c r="D60" s="104"/>
      <c r="E60" s="31">
        <v>17000</v>
      </c>
      <c r="F60" s="38">
        <f t="shared" si="1"/>
        <v>17000</v>
      </c>
      <c r="G60" s="51">
        <f>G61</f>
        <v>17000</v>
      </c>
      <c r="H60" s="39" t="s">
        <v>42</v>
      </c>
    </row>
    <row r="61" spans="1:8" ht="36.950000000000003" customHeight="1">
      <c r="A61" s="29" t="s">
        <v>189</v>
      </c>
      <c r="B61" s="30" t="s">
        <v>166</v>
      </c>
      <c r="C61" s="103" t="s">
        <v>237</v>
      </c>
      <c r="D61" s="104"/>
      <c r="E61" s="31">
        <v>17000</v>
      </c>
      <c r="F61" s="38">
        <f t="shared" si="1"/>
        <v>17000</v>
      </c>
      <c r="G61" s="51">
        <v>17000</v>
      </c>
      <c r="H61" s="39" t="s">
        <v>42</v>
      </c>
    </row>
    <row r="62" spans="1:8" ht="36.950000000000003" customHeight="1">
      <c r="A62" s="29" t="s">
        <v>191</v>
      </c>
      <c r="B62" s="30" t="s">
        <v>166</v>
      </c>
      <c r="C62" s="103" t="s">
        <v>238</v>
      </c>
      <c r="D62" s="104"/>
      <c r="E62" s="31">
        <v>17000</v>
      </c>
      <c r="F62" s="38">
        <f t="shared" si="1"/>
        <v>17000</v>
      </c>
      <c r="G62" s="51">
        <v>17000</v>
      </c>
      <c r="H62" s="39" t="s">
        <v>42</v>
      </c>
    </row>
    <row r="63" spans="1:8">
      <c r="A63" s="25" t="s">
        <v>234</v>
      </c>
      <c r="B63" s="26" t="s">
        <v>166</v>
      </c>
      <c r="C63" s="88" t="s">
        <v>239</v>
      </c>
      <c r="D63" s="89"/>
      <c r="E63" s="28">
        <v>97600</v>
      </c>
      <c r="F63" s="27">
        <f t="shared" si="1"/>
        <v>37373.410000000003</v>
      </c>
      <c r="G63" s="49">
        <v>37373.410000000003</v>
      </c>
      <c r="H63" s="37" t="s">
        <v>42</v>
      </c>
    </row>
    <row r="64" spans="1:8">
      <c r="A64" s="29" t="s">
        <v>230</v>
      </c>
      <c r="B64" s="30" t="s">
        <v>166</v>
      </c>
      <c r="C64" s="103" t="s">
        <v>240</v>
      </c>
      <c r="D64" s="104"/>
      <c r="E64" s="31">
        <v>97600</v>
      </c>
      <c r="F64" s="38">
        <f t="shared" si="1"/>
        <v>37373.410000000003</v>
      </c>
      <c r="G64" s="51">
        <v>37373.410000000003</v>
      </c>
      <c r="H64" s="39" t="s">
        <v>42</v>
      </c>
    </row>
    <row r="65" spans="1:8">
      <c r="A65" s="29" t="s">
        <v>241</v>
      </c>
      <c r="B65" s="30" t="s">
        <v>166</v>
      </c>
      <c r="C65" s="103" t="s">
        <v>242</v>
      </c>
      <c r="D65" s="104"/>
      <c r="E65" s="31">
        <v>97600</v>
      </c>
      <c r="F65" s="38">
        <f t="shared" si="1"/>
        <v>37373.410000000003</v>
      </c>
      <c r="G65" s="51">
        <v>37373.410000000003</v>
      </c>
      <c r="H65" s="39" t="s">
        <v>42</v>
      </c>
    </row>
    <row r="66" spans="1:8" ht="24.6" customHeight="1">
      <c r="A66" s="29" t="s">
        <v>243</v>
      </c>
      <c r="B66" s="30" t="s">
        <v>166</v>
      </c>
      <c r="C66" s="103" t="s">
        <v>244</v>
      </c>
      <c r="D66" s="104"/>
      <c r="E66" s="31">
        <v>70000</v>
      </c>
      <c r="F66" s="38">
        <f t="shared" si="1"/>
        <v>50928</v>
      </c>
      <c r="G66" s="51">
        <v>50928</v>
      </c>
      <c r="H66" s="39" t="s">
        <v>42</v>
      </c>
    </row>
    <row r="67" spans="1:8">
      <c r="A67" s="29" t="s">
        <v>245</v>
      </c>
      <c r="B67" s="30" t="s">
        <v>166</v>
      </c>
      <c r="C67" s="103" t="s">
        <v>246</v>
      </c>
      <c r="D67" s="104"/>
      <c r="E67" s="31">
        <v>27500</v>
      </c>
      <c r="F67" s="38">
        <f t="shared" si="1"/>
        <v>5076</v>
      </c>
      <c r="G67" s="51">
        <v>5076</v>
      </c>
      <c r="H67" s="39" t="s">
        <v>42</v>
      </c>
    </row>
    <row r="68" spans="1:8">
      <c r="A68" s="29" t="s">
        <v>247</v>
      </c>
      <c r="B68" s="30" t="s">
        <v>166</v>
      </c>
      <c r="C68" s="103" t="s">
        <v>248</v>
      </c>
      <c r="D68" s="104"/>
      <c r="E68" s="31">
        <v>100</v>
      </c>
      <c r="F68" s="38">
        <f t="shared" si="1"/>
        <v>37.409999999999997</v>
      </c>
      <c r="G68" s="51">
        <v>37.409999999999997</v>
      </c>
      <c r="H68" s="39" t="s">
        <v>42</v>
      </c>
    </row>
    <row r="69" spans="1:8">
      <c r="A69" s="25" t="s">
        <v>234</v>
      </c>
      <c r="B69" s="26" t="s">
        <v>166</v>
      </c>
      <c r="C69" s="88" t="s">
        <v>249</v>
      </c>
      <c r="D69" s="89"/>
      <c r="E69" s="28">
        <v>28000</v>
      </c>
      <c r="F69" s="27">
        <f t="shared" si="1"/>
        <v>22410</v>
      </c>
      <c r="G69" s="49">
        <v>22410</v>
      </c>
      <c r="H69" s="37" t="s">
        <v>42</v>
      </c>
    </row>
    <row r="70" spans="1:8" ht="24.6" customHeight="1">
      <c r="A70" s="29" t="s">
        <v>187</v>
      </c>
      <c r="B70" s="30" t="s">
        <v>166</v>
      </c>
      <c r="C70" s="103" t="s">
        <v>250</v>
      </c>
      <c r="D70" s="104"/>
      <c r="E70" s="31">
        <v>28000</v>
      </c>
      <c r="F70" s="38">
        <f t="shared" si="1"/>
        <v>22410</v>
      </c>
      <c r="G70" s="51">
        <v>22410</v>
      </c>
      <c r="H70" s="39" t="s">
        <v>42</v>
      </c>
    </row>
    <row r="71" spans="1:8" ht="36.950000000000003" customHeight="1">
      <c r="A71" s="29" t="s">
        <v>189</v>
      </c>
      <c r="B71" s="30" t="s">
        <v>166</v>
      </c>
      <c r="C71" s="103" t="s">
        <v>251</v>
      </c>
      <c r="D71" s="104"/>
      <c r="E71" s="31">
        <v>28000</v>
      </c>
      <c r="F71" s="38">
        <f t="shared" si="1"/>
        <v>22410</v>
      </c>
      <c r="G71" s="51">
        <v>22410</v>
      </c>
      <c r="H71" s="39" t="s">
        <v>42</v>
      </c>
    </row>
    <row r="72" spans="1:8" ht="36.950000000000003" customHeight="1">
      <c r="A72" s="29" t="s">
        <v>191</v>
      </c>
      <c r="B72" s="30" t="s">
        <v>166</v>
      </c>
      <c r="C72" s="103" t="s">
        <v>252</v>
      </c>
      <c r="D72" s="104"/>
      <c r="E72" s="31">
        <v>28000</v>
      </c>
      <c r="F72" s="38">
        <f t="shared" si="1"/>
        <v>22410</v>
      </c>
      <c r="G72" s="51">
        <v>22410</v>
      </c>
      <c r="H72" s="39" t="s">
        <v>42</v>
      </c>
    </row>
    <row r="73" spans="1:8">
      <c r="A73" s="25" t="s">
        <v>234</v>
      </c>
      <c r="B73" s="26" t="s">
        <v>166</v>
      </c>
      <c r="C73" s="88" t="s">
        <v>253</v>
      </c>
      <c r="D73" s="89"/>
      <c r="E73" s="28">
        <v>20000</v>
      </c>
      <c r="F73" s="27">
        <f t="shared" si="1"/>
        <v>20000</v>
      </c>
      <c r="G73" s="49">
        <f>G74</f>
        <v>20000</v>
      </c>
      <c r="H73" s="37" t="s">
        <v>42</v>
      </c>
    </row>
    <row r="74" spans="1:8">
      <c r="A74" s="29" t="s">
        <v>230</v>
      </c>
      <c r="B74" s="30" t="s">
        <v>166</v>
      </c>
      <c r="C74" s="103" t="s">
        <v>254</v>
      </c>
      <c r="D74" s="104"/>
      <c r="E74" s="31">
        <v>20000</v>
      </c>
      <c r="F74" s="38">
        <f t="shared" si="1"/>
        <v>20000</v>
      </c>
      <c r="G74" s="51">
        <f>G75</f>
        <v>20000</v>
      </c>
      <c r="H74" s="39" t="s">
        <v>42</v>
      </c>
    </row>
    <row r="75" spans="1:8">
      <c r="A75" s="29" t="s">
        <v>241</v>
      </c>
      <c r="B75" s="30" t="s">
        <v>166</v>
      </c>
      <c r="C75" s="103" t="s">
        <v>255</v>
      </c>
      <c r="D75" s="104"/>
      <c r="E75" s="31">
        <v>20000</v>
      </c>
      <c r="F75" s="38">
        <f t="shared" si="1"/>
        <v>20000</v>
      </c>
      <c r="G75" s="51">
        <f>G76</f>
        <v>20000</v>
      </c>
      <c r="H75" s="39" t="s">
        <v>42</v>
      </c>
    </row>
    <row r="76" spans="1:8">
      <c r="A76" s="29" t="s">
        <v>247</v>
      </c>
      <c r="B76" s="30" t="s">
        <v>166</v>
      </c>
      <c r="C76" s="103" t="s">
        <v>256</v>
      </c>
      <c r="D76" s="104"/>
      <c r="E76" s="31">
        <v>20000</v>
      </c>
      <c r="F76" s="38">
        <f t="shared" si="1"/>
        <v>20000</v>
      </c>
      <c r="G76" s="51">
        <v>20000</v>
      </c>
      <c r="H76" s="39" t="s">
        <v>42</v>
      </c>
    </row>
    <row r="77" spans="1:8">
      <c r="A77" s="25" t="s">
        <v>257</v>
      </c>
      <c r="B77" s="26" t="s">
        <v>166</v>
      </c>
      <c r="C77" s="88" t="s">
        <v>258</v>
      </c>
      <c r="D77" s="89"/>
      <c r="E77" s="28">
        <v>203500</v>
      </c>
      <c r="F77" s="27">
        <f t="shared" si="1"/>
        <v>109118.61</v>
      </c>
      <c r="G77" s="49">
        <f>G78</f>
        <v>109118.61</v>
      </c>
      <c r="H77" s="37" t="s">
        <v>42</v>
      </c>
    </row>
    <row r="78" spans="1:8" ht="61.5" customHeight="1">
      <c r="A78" s="29" t="s">
        <v>194</v>
      </c>
      <c r="B78" s="30" t="s">
        <v>166</v>
      </c>
      <c r="C78" s="103" t="s">
        <v>259</v>
      </c>
      <c r="D78" s="104"/>
      <c r="E78" s="31">
        <v>203500</v>
      </c>
      <c r="F78" s="38">
        <f t="shared" si="1"/>
        <v>109118.61</v>
      </c>
      <c r="G78" s="51">
        <f>G79</f>
        <v>109118.61</v>
      </c>
      <c r="H78" s="39" t="s">
        <v>42</v>
      </c>
    </row>
    <row r="79" spans="1:8" ht="24.6" customHeight="1">
      <c r="A79" s="29" t="s">
        <v>196</v>
      </c>
      <c r="B79" s="30" t="s">
        <v>166</v>
      </c>
      <c r="C79" s="103" t="s">
        <v>260</v>
      </c>
      <c r="D79" s="104"/>
      <c r="E79" s="31">
        <v>203500</v>
      </c>
      <c r="F79" s="38">
        <f t="shared" ref="F79:F110" si="2">IF(IF(G79="-",0,G79)+IF(H79="-",0,H79)=0,"-",IF(G79="-",0,G79)+IF(H79="-",0,H79))</f>
        <v>109118.61</v>
      </c>
      <c r="G79" s="51">
        <f>G80+G81</f>
        <v>109118.61</v>
      </c>
      <c r="H79" s="39" t="s">
        <v>42</v>
      </c>
    </row>
    <row r="80" spans="1:8" ht="24.6" customHeight="1">
      <c r="A80" s="29" t="s">
        <v>198</v>
      </c>
      <c r="B80" s="30" t="s">
        <v>166</v>
      </c>
      <c r="C80" s="103" t="s">
        <v>261</v>
      </c>
      <c r="D80" s="104"/>
      <c r="E80" s="31">
        <v>156300</v>
      </c>
      <c r="F80" s="38">
        <f t="shared" si="2"/>
        <v>86026.14</v>
      </c>
      <c r="G80" s="51">
        <v>86026.14</v>
      </c>
      <c r="H80" s="39" t="s">
        <v>42</v>
      </c>
    </row>
    <row r="81" spans="1:8" ht="49.15" customHeight="1">
      <c r="A81" s="29" t="s">
        <v>202</v>
      </c>
      <c r="B81" s="30" t="s">
        <v>166</v>
      </c>
      <c r="C81" s="103" t="s">
        <v>262</v>
      </c>
      <c r="D81" s="104"/>
      <c r="E81" s="31">
        <v>47200</v>
      </c>
      <c r="F81" s="38">
        <f t="shared" si="2"/>
        <v>23092.47</v>
      </c>
      <c r="G81" s="51">
        <v>23092.47</v>
      </c>
      <c r="H81" s="39" t="s">
        <v>42</v>
      </c>
    </row>
    <row r="82" spans="1:8" ht="36.950000000000003" customHeight="1">
      <c r="A82" s="25" t="s">
        <v>263</v>
      </c>
      <c r="B82" s="26" t="s">
        <v>166</v>
      </c>
      <c r="C82" s="88" t="s">
        <v>264</v>
      </c>
      <c r="D82" s="89"/>
      <c r="E82" s="28">
        <v>5000</v>
      </c>
      <c r="F82" s="27">
        <f t="shared" si="2"/>
        <v>5075</v>
      </c>
      <c r="G82" s="49">
        <f>G83</f>
        <v>5075</v>
      </c>
      <c r="H82" s="37" t="s">
        <v>42</v>
      </c>
    </row>
    <row r="83" spans="1:8" ht="24.6" customHeight="1">
      <c r="A83" s="29" t="s">
        <v>187</v>
      </c>
      <c r="B83" s="30" t="s">
        <v>166</v>
      </c>
      <c r="C83" s="103" t="s">
        <v>265</v>
      </c>
      <c r="D83" s="104"/>
      <c r="E83" s="31">
        <v>5000</v>
      </c>
      <c r="F83" s="38">
        <f t="shared" si="2"/>
        <v>5075</v>
      </c>
      <c r="G83" s="51">
        <f>G84</f>
        <v>5075</v>
      </c>
      <c r="H83" s="39" t="s">
        <v>42</v>
      </c>
    </row>
    <row r="84" spans="1:8" ht="36.950000000000003" customHeight="1">
      <c r="A84" s="29" t="s">
        <v>189</v>
      </c>
      <c r="B84" s="30" t="s">
        <v>166</v>
      </c>
      <c r="C84" s="103" t="s">
        <v>266</v>
      </c>
      <c r="D84" s="104"/>
      <c r="E84" s="31">
        <v>5000</v>
      </c>
      <c r="F84" s="38">
        <f t="shared" si="2"/>
        <v>5075</v>
      </c>
      <c r="G84" s="51">
        <f>G85</f>
        <v>5075</v>
      </c>
      <c r="H84" s="39" t="s">
        <v>42</v>
      </c>
    </row>
    <row r="85" spans="1:8" ht="36.950000000000003" customHeight="1">
      <c r="A85" s="29" t="s">
        <v>191</v>
      </c>
      <c r="B85" s="30" t="s">
        <v>166</v>
      </c>
      <c r="C85" s="103" t="s">
        <v>267</v>
      </c>
      <c r="D85" s="104"/>
      <c r="E85" s="31">
        <v>5000</v>
      </c>
      <c r="F85" s="38">
        <f t="shared" si="2"/>
        <v>5075</v>
      </c>
      <c r="G85" s="51">
        <f>1600+3475</f>
        <v>5075</v>
      </c>
      <c r="H85" s="39" t="s">
        <v>42</v>
      </c>
    </row>
    <row r="86" spans="1:8" ht="36.950000000000003" customHeight="1">
      <c r="A86" s="25" t="s">
        <v>263</v>
      </c>
      <c r="B86" s="26" t="s">
        <v>166</v>
      </c>
      <c r="C86" s="88" t="s">
        <v>268</v>
      </c>
      <c r="D86" s="89"/>
      <c r="E86" s="28">
        <v>10000</v>
      </c>
      <c r="F86" s="27">
        <f t="shared" si="2"/>
        <v>5200</v>
      </c>
      <c r="G86" s="49">
        <f>G87</f>
        <v>5200</v>
      </c>
      <c r="H86" s="37" t="s">
        <v>42</v>
      </c>
    </row>
    <row r="87" spans="1:8" ht="24.6" customHeight="1">
      <c r="A87" s="29" t="s">
        <v>187</v>
      </c>
      <c r="B87" s="30" t="s">
        <v>166</v>
      </c>
      <c r="C87" s="103" t="s">
        <v>269</v>
      </c>
      <c r="D87" s="104"/>
      <c r="E87" s="31">
        <v>10000</v>
      </c>
      <c r="F87" s="38">
        <f t="shared" si="2"/>
        <v>5200</v>
      </c>
      <c r="G87" s="51">
        <f>G88</f>
        <v>5200</v>
      </c>
      <c r="H87" s="39" t="s">
        <v>42</v>
      </c>
    </row>
    <row r="88" spans="1:8" ht="36.950000000000003" customHeight="1">
      <c r="A88" s="29" t="s">
        <v>189</v>
      </c>
      <c r="B88" s="30" t="s">
        <v>166</v>
      </c>
      <c r="C88" s="103" t="s">
        <v>270</v>
      </c>
      <c r="D88" s="104"/>
      <c r="E88" s="31">
        <v>10000</v>
      </c>
      <c r="F88" s="38">
        <f t="shared" si="2"/>
        <v>5200</v>
      </c>
      <c r="G88" s="51">
        <f>G89</f>
        <v>5200</v>
      </c>
      <c r="H88" s="39" t="s">
        <v>42</v>
      </c>
    </row>
    <row r="89" spans="1:8" ht="36.950000000000003" customHeight="1">
      <c r="A89" s="29" t="s">
        <v>191</v>
      </c>
      <c r="B89" s="30" t="s">
        <v>166</v>
      </c>
      <c r="C89" s="103" t="s">
        <v>271</v>
      </c>
      <c r="D89" s="104"/>
      <c r="E89" s="31">
        <v>10000</v>
      </c>
      <c r="F89" s="38">
        <f t="shared" si="2"/>
        <v>5200</v>
      </c>
      <c r="G89" s="51">
        <v>5200</v>
      </c>
      <c r="H89" s="39" t="s">
        <v>42</v>
      </c>
    </row>
    <row r="90" spans="1:8" ht="36.950000000000003" customHeight="1">
      <c r="A90" s="25" t="s">
        <v>263</v>
      </c>
      <c r="B90" s="26" t="s">
        <v>166</v>
      </c>
      <c r="C90" s="88" t="s">
        <v>272</v>
      </c>
      <c r="D90" s="89"/>
      <c r="E90" s="28">
        <v>3000</v>
      </c>
      <c r="F90" s="27" t="str">
        <f t="shared" si="2"/>
        <v>-</v>
      </c>
      <c r="G90" s="49" t="s">
        <v>42</v>
      </c>
      <c r="H90" s="37" t="s">
        <v>42</v>
      </c>
    </row>
    <row r="91" spans="1:8" ht="24.6" customHeight="1">
      <c r="A91" s="29" t="s">
        <v>187</v>
      </c>
      <c r="B91" s="30" t="s">
        <v>166</v>
      </c>
      <c r="C91" s="103" t="s">
        <v>273</v>
      </c>
      <c r="D91" s="104"/>
      <c r="E91" s="31">
        <v>3000</v>
      </c>
      <c r="F91" s="38" t="str">
        <f t="shared" si="2"/>
        <v>-</v>
      </c>
      <c r="G91" s="51" t="s">
        <v>42</v>
      </c>
      <c r="H91" s="39" t="s">
        <v>42</v>
      </c>
    </row>
    <row r="92" spans="1:8" ht="36.950000000000003" customHeight="1">
      <c r="A92" s="29" t="s">
        <v>189</v>
      </c>
      <c r="B92" s="30" t="s">
        <v>166</v>
      </c>
      <c r="C92" s="103" t="s">
        <v>274</v>
      </c>
      <c r="D92" s="104"/>
      <c r="E92" s="31">
        <v>3000</v>
      </c>
      <c r="F92" s="38" t="str">
        <f t="shared" si="2"/>
        <v>-</v>
      </c>
      <c r="G92" s="51" t="s">
        <v>42</v>
      </c>
      <c r="H92" s="39" t="s">
        <v>42</v>
      </c>
    </row>
    <row r="93" spans="1:8" ht="36.950000000000003" customHeight="1">
      <c r="A93" s="29" t="s">
        <v>191</v>
      </c>
      <c r="B93" s="30" t="s">
        <v>166</v>
      </c>
      <c r="C93" s="103" t="s">
        <v>275</v>
      </c>
      <c r="D93" s="104"/>
      <c r="E93" s="31">
        <v>3000</v>
      </c>
      <c r="F93" s="38" t="str">
        <f t="shared" si="2"/>
        <v>-</v>
      </c>
      <c r="G93" s="51" t="s">
        <v>42</v>
      </c>
      <c r="H93" s="39" t="s">
        <v>42</v>
      </c>
    </row>
    <row r="94" spans="1:8" ht="36.950000000000003" customHeight="1">
      <c r="A94" s="25" t="s">
        <v>263</v>
      </c>
      <c r="B94" s="26" t="s">
        <v>166</v>
      </c>
      <c r="C94" s="88" t="s">
        <v>276</v>
      </c>
      <c r="D94" s="89"/>
      <c r="E94" s="28">
        <v>3000</v>
      </c>
      <c r="F94" s="27" t="str">
        <f t="shared" si="2"/>
        <v>-</v>
      </c>
      <c r="G94" s="49" t="s">
        <v>42</v>
      </c>
      <c r="H94" s="37" t="s">
        <v>42</v>
      </c>
    </row>
    <row r="95" spans="1:8" ht="24.6" customHeight="1">
      <c r="A95" s="29" t="s">
        <v>187</v>
      </c>
      <c r="B95" s="30" t="s">
        <v>166</v>
      </c>
      <c r="C95" s="103" t="s">
        <v>277</v>
      </c>
      <c r="D95" s="104"/>
      <c r="E95" s="31">
        <v>3000</v>
      </c>
      <c r="F95" s="38" t="str">
        <f t="shared" si="2"/>
        <v>-</v>
      </c>
      <c r="G95" s="51" t="s">
        <v>42</v>
      </c>
      <c r="H95" s="39" t="s">
        <v>42</v>
      </c>
    </row>
    <row r="96" spans="1:8" ht="36.950000000000003" customHeight="1">
      <c r="A96" s="29" t="s">
        <v>189</v>
      </c>
      <c r="B96" s="30" t="s">
        <v>166</v>
      </c>
      <c r="C96" s="103" t="s">
        <v>278</v>
      </c>
      <c r="D96" s="104"/>
      <c r="E96" s="31">
        <v>3000</v>
      </c>
      <c r="F96" s="38" t="str">
        <f t="shared" si="2"/>
        <v>-</v>
      </c>
      <c r="G96" s="51" t="s">
        <v>42</v>
      </c>
      <c r="H96" s="39" t="s">
        <v>42</v>
      </c>
    </row>
    <row r="97" spans="1:8" ht="36.950000000000003" customHeight="1">
      <c r="A97" s="29" t="s">
        <v>191</v>
      </c>
      <c r="B97" s="30" t="s">
        <v>166</v>
      </c>
      <c r="C97" s="103" t="s">
        <v>279</v>
      </c>
      <c r="D97" s="104"/>
      <c r="E97" s="31">
        <v>3000</v>
      </c>
      <c r="F97" s="38" t="str">
        <f t="shared" si="2"/>
        <v>-</v>
      </c>
      <c r="G97" s="51" t="s">
        <v>42</v>
      </c>
      <c r="H97" s="39" t="s">
        <v>42</v>
      </c>
    </row>
    <row r="98" spans="1:8" ht="36.950000000000003" customHeight="1">
      <c r="A98" s="25" t="s">
        <v>263</v>
      </c>
      <c r="B98" s="26" t="s">
        <v>166</v>
      </c>
      <c r="C98" s="88" t="s">
        <v>280</v>
      </c>
      <c r="D98" s="89"/>
      <c r="E98" s="28">
        <v>3000</v>
      </c>
      <c r="F98" s="27" t="str">
        <f t="shared" si="2"/>
        <v>-</v>
      </c>
      <c r="G98" s="49" t="s">
        <v>42</v>
      </c>
      <c r="H98" s="37" t="s">
        <v>42</v>
      </c>
    </row>
    <row r="99" spans="1:8" ht="24.6" customHeight="1">
      <c r="A99" s="29" t="s">
        <v>187</v>
      </c>
      <c r="B99" s="30" t="s">
        <v>166</v>
      </c>
      <c r="C99" s="103" t="s">
        <v>281</v>
      </c>
      <c r="D99" s="104"/>
      <c r="E99" s="31">
        <v>3000</v>
      </c>
      <c r="F99" s="38" t="str">
        <f t="shared" si="2"/>
        <v>-</v>
      </c>
      <c r="G99" s="51" t="s">
        <v>42</v>
      </c>
      <c r="H99" s="39" t="s">
        <v>42</v>
      </c>
    </row>
    <row r="100" spans="1:8" ht="36.950000000000003" customHeight="1">
      <c r="A100" s="29" t="s">
        <v>189</v>
      </c>
      <c r="B100" s="30" t="s">
        <v>166</v>
      </c>
      <c r="C100" s="103" t="s">
        <v>282</v>
      </c>
      <c r="D100" s="104"/>
      <c r="E100" s="31">
        <v>3000</v>
      </c>
      <c r="F100" s="38" t="str">
        <f t="shared" si="2"/>
        <v>-</v>
      </c>
      <c r="G100" s="51" t="s">
        <v>42</v>
      </c>
      <c r="H100" s="39" t="s">
        <v>42</v>
      </c>
    </row>
    <row r="101" spans="1:8" ht="36.950000000000003" customHeight="1">
      <c r="A101" s="29" t="s">
        <v>191</v>
      </c>
      <c r="B101" s="30" t="s">
        <v>166</v>
      </c>
      <c r="C101" s="103" t="s">
        <v>283</v>
      </c>
      <c r="D101" s="104"/>
      <c r="E101" s="31">
        <v>3000</v>
      </c>
      <c r="F101" s="38" t="str">
        <f t="shared" si="2"/>
        <v>-</v>
      </c>
      <c r="G101" s="51" t="s">
        <v>42</v>
      </c>
      <c r="H101" s="39" t="s">
        <v>42</v>
      </c>
    </row>
    <row r="102" spans="1:8">
      <c r="A102" s="25" t="s">
        <v>284</v>
      </c>
      <c r="B102" s="26" t="s">
        <v>166</v>
      </c>
      <c r="C102" s="88" t="s">
        <v>285</v>
      </c>
      <c r="D102" s="89"/>
      <c r="E102" s="28">
        <v>2350000</v>
      </c>
      <c r="F102" s="27">
        <f t="shared" si="2"/>
        <v>1149317.77</v>
      </c>
      <c r="G102" s="49">
        <f>G103</f>
        <v>1149317.77</v>
      </c>
      <c r="H102" s="37" t="s">
        <v>42</v>
      </c>
    </row>
    <row r="103" spans="1:8" ht="24.6" customHeight="1">
      <c r="A103" s="29" t="s">
        <v>187</v>
      </c>
      <c r="B103" s="30" t="s">
        <v>166</v>
      </c>
      <c r="C103" s="103" t="s">
        <v>286</v>
      </c>
      <c r="D103" s="104"/>
      <c r="E103" s="31">
        <v>2350000</v>
      </c>
      <c r="F103" s="38">
        <f t="shared" si="2"/>
        <v>1149317.77</v>
      </c>
      <c r="G103" s="51">
        <f>G104</f>
        <v>1149317.77</v>
      </c>
      <c r="H103" s="39" t="s">
        <v>42</v>
      </c>
    </row>
    <row r="104" spans="1:8" ht="36.950000000000003" customHeight="1">
      <c r="A104" s="29" t="s">
        <v>189</v>
      </c>
      <c r="B104" s="30" t="s">
        <v>166</v>
      </c>
      <c r="C104" s="103" t="s">
        <v>287</v>
      </c>
      <c r="D104" s="104"/>
      <c r="E104" s="31">
        <v>2350000</v>
      </c>
      <c r="F104" s="38">
        <f t="shared" si="2"/>
        <v>1149317.77</v>
      </c>
      <c r="G104" s="51">
        <f>G105</f>
        <v>1149317.77</v>
      </c>
      <c r="H104" s="39" t="s">
        <v>42</v>
      </c>
    </row>
    <row r="105" spans="1:8" ht="36.950000000000003" customHeight="1">
      <c r="A105" s="29" t="s">
        <v>191</v>
      </c>
      <c r="B105" s="30" t="s">
        <v>166</v>
      </c>
      <c r="C105" s="103" t="s">
        <v>288</v>
      </c>
      <c r="D105" s="104"/>
      <c r="E105" s="31">
        <v>2350000</v>
      </c>
      <c r="F105" s="38">
        <f t="shared" si="2"/>
        <v>1149317.77</v>
      </c>
      <c r="G105" s="51">
        <f>1083425.04+65892.73</f>
        <v>1149317.77</v>
      </c>
      <c r="H105" s="39" t="s">
        <v>42</v>
      </c>
    </row>
    <row r="106" spans="1:8">
      <c r="A106" s="25" t="s">
        <v>284</v>
      </c>
      <c r="B106" s="26" t="s">
        <v>166</v>
      </c>
      <c r="C106" s="88" t="s">
        <v>289</v>
      </c>
      <c r="D106" s="89"/>
      <c r="E106" s="28">
        <v>300000</v>
      </c>
      <c r="F106" s="27">
        <f t="shared" si="2"/>
        <v>126224</v>
      </c>
      <c r="G106" s="49">
        <f>G107</f>
        <v>126224</v>
      </c>
      <c r="H106" s="37" t="s">
        <v>42</v>
      </c>
    </row>
    <row r="107" spans="1:8" ht="24.6" customHeight="1">
      <c r="A107" s="29" t="s">
        <v>187</v>
      </c>
      <c r="B107" s="30" t="s">
        <v>166</v>
      </c>
      <c r="C107" s="103" t="s">
        <v>290</v>
      </c>
      <c r="D107" s="104"/>
      <c r="E107" s="31">
        <v>300000</v>
      </c>
      <c r="F107" s="38">
        <f t="shared" si="2"/>
        <v>126224</v>
      </c>
      <c r="G107" s="51">
        <f>G108</f>
        <v>126224</v>
      </c>
      <c r="H107" s="39" t="s">
        <v>42</v>
      </c>
    </row>
    <row r="108" spans="1:8" ht="36.950000000000003" customHeight="1">
      <c r="A108" s="29" t="s">
        <v>189</v>
      </c>
      <c r="B108" s="30" t="s">
        <v>166</v>
      </c>
      <c r="C108" s="103" t="s">
        <v>291</v>
      </c>
      <c r="D108" s="104"/>
      <c r="E108" s="31">
        <v>300000</v>
      </c>
      <c r="F108" s="38">
        <f t="shared" si="2"/>
        <v>126224</v>
      </c>
      <c r="G108" s="51">
        <f>G109</f>
        <v>126224</v>
      </c>
      <c r="H108" s="39" t="s">
        <v>42</v>
      </c>
    </row>
    <row r="109" spans="1:8" ht="36.950000000000003" customHeight="1">
      <c r="A109" s="29" t="s">
        <v>191</v>
      </c>
      <c r="B109" s="30" t="s">
        <v>166</v>
      </c>
      <c r="C109" s="103" t="s">
        <v>292</v>
      </c>
      <c r="D109" s="104"/>
      <c r="E109" s="31">
        <v>300000</v>
      </c>
      <c r="F109" s="38">
        <f t="shared" si="2"/>
        <v>126224</v>
      </c>
      <c r="G109" s="51">
        <v>126224</v>
      </c>
      <c r="H109" s="39" t="s">
        <v>42</v>
      </c>
    </row>
    <row r="110" spans="1:8" ht="24.6" customHeight="1">
      <c r="A110" s="25" t="s">
        <v>293</v>
      </c>
      <c r="B110" s="26" t="s">
        <v>166</v>
      </c>
      <c r="C110" s="88" t="s">
        <v>294</v>
      </c>
      <c r="D110" s="89"/>
      <c r="E110" s="28">
        <v>12000</v>
      </c>
      <c r="F110" s="27">
        <f t="shared" si="2"/>
        <v>12000</v>
      </c>
      <c r="G110" s="49">
        <v>12000</v>
      </c>
      <c r="H110" s="37" t="s">
        <v>42</v>
      </c>
    </row>
    <row r="111" spans="1:8" ht="24.6" customHeight="1">
      <c r="A111" s="29" t="s">
        <v>187</v>
      </c>
      <c r="B111" s="30" t="s">
        <v>166</v>
      </c>
      <c r="C111" s="103" t="s">
        <v>295</v>
      </c>
      <c r="D111" s="104"/>
      <c r="E111" s="31">
        <v>12000</v>
      </c>
      <c r="F111" s="38">
        <f t="shared" ref="F111:F142" si="3">IF(IF(G111="-",0,G111)+IF(H111="-",0,H111)=0,"-",IF(G111="-",0,G111)+IF(H111="-",0,H111))</f>
        <v>12000</v>
      </c>
      <c r="G111" s="51">
        <v>12000</v>
      </c>
      <c r="H111" s="39" t="s">
        <v>42</v>
      </c>
    </row>
    <row r="112" spans="1:8" ht="36.950000000000003" customHeight="1">
      <c r="A112" s="29" t="s">
        <v>189</v>
      </c>
      <c r="B112" s="30" t="s">
        <v>166</v>
      </c>
      <c r="C112" s="103" t="s">
        <v>296</v>
      </c>
      <c r="D112" s="104"/>
      <c r="E112" s="31">
        <v>12000</v>
      </c>
      <c r="F112" s="38">
        <f t="shared" si="3"/>
        <v>12000</v>
      </c>
      <c r="G112" s="51">
        <v>12000</v>
      </c>
      <c r="H112" s="39" t="s">
        <v>42</v>
      </c>
    </row>
    <row r="113" spans="1:8" ht="49.15" customHeight="1">
      <c r="A113" s="29" t="s">
        <v>297</v>
      </c>
      <c r="B113" s="30" t="s">
        <v>166</v>
      </c>
      <c r="C113" s="103" t="s">
        <v>298</v>
      </c>
      <c r="D113" s="104"/>
      <c r="E113" s="31">
        <v>12000</v>
      </c>
      <c r="F113" s="38">
        <f t="shared" si="3"/>
        <v>12000</v>
      </c>
      <c r="G113" s="51">
        <v>12000</v>
      </c>
      <c r="H113" s="39" t="s">
        <v>42</v>
      </c>
    </row>
    <row r="114" spans="1:8">
      <c r="A114" s="25" t="s">
        <v>299</v>
      </c>
      <c r="B114" s="26" t="s">
        <v>166</v>
      </c>
      <c r="C114" s="88" t="s">
        <v>300</v>
      </c>
      <c r="D114" s="89"/>
      <c r="E114" s="28">
        <v>56400</v>
      </c>
      <c r="F114" s="27" t="str">
        <f t="shared" si="3"/>
        <v>-</v>
      </c>
      <c r="G114" s="49" t="s">
        <v>42</v>
      </c>
      <c r="H114" s="37" t="s">
        <v>42</v>
      </c>
    </row>
    <row r="115" spans="1:8" ht="24.6" customHeight="1">
      <c r="A115" s="29" t="s">
        <v>301</v>
      </c>
      <c r="B115" s="30" t="s">
        <v>166</v>
      </c>
      <c r="C115" s="103" t="s">
        <v>302</v>
      </c>
      <c r="D115" s="104"/>
      <c r="E115" s="31">
        <v>56400</v>
      </c>
      <c r="F115" s="38" t="str">
        <f t="shared" si="3"/>
        <v>-</v>
      </c>
      <c r="G115" s="51" t="s">
        <v>42</v>
      </c>
      <c r="H115" s="39" t="s">
        <v>42</v>
      </c>
    </row>
    <row r="116" spans="1:8">
      <c r="A116" s="29" t="s">
        <v>303</v>
      </c>
      <c r="B116" s="30" t="s">
        <v>166</v>
      </c>
      <c r="C116" s="103" t="s">
        <v>304</v>
      </c>
      <c r="D116" s="104"/>
      <c r="E116" s="31">
        <v>56400</v>
      </c>
      <c r="F116" s="38" t="str">
        <f t="shared" si="3"/>
        <v>-</v>
      </c>
      <c r="G116" s="51" t="s">
        <v>42</v>
      </c>
      <c r="H116" s="39" t="s">
        <v>42</v>
      </c>
    </row>
    <row r="117" spans="1:8" ht="36.950000000000003" customHeight="1">
      <c r="A117" s="29" t="s">
        <v>305</v>
      </c>
      <c r="B117" s="30" t="s">
        <v>166</v>
      </c>
      <c r="C117" s="103" t="s">
        <v>306</v>
      </c>
      <c r="D117" s="104"/>
      <c r="E117" s="31">
        <v>56400</v>
      </c>
      <c r="F117" s="38" t="str">
        <f t="shared" si="3"/>
        <v>-</v>
      </c>
      <c r="G117" s="51" t="s">
        <v>42</v>
      </c>
      <c r="H117" s="39" t="s">
        <v>42</v>
      </c>
    </row>
    <row r="118" spans="1:8">
      <c r="A118" s="25" t="s">
        <v>299</v>
      </c>
      <c r="B118" s="26" t="s">
        <v>166</v>
      </c>
      <c r="C118" s="88" t="s">
        <v>307</v>
      </c>
      <c r="D118" s="89"/>
      <c r="E118" s="28">
        <v>131000</v>
      </c>
      <c r="F118" s="27">
        <f t="shared" si="3"/>
        <v>65376.78</v>
      </c>
      <c r="G118" s="49">
        <f>G119</f>
        <v>65376.78</v>
      </c>
      <c r="H118" s="37" t="s">
        <v>42</v>
      </c>
    </row>
    <row r="119" spans="1:8" ht="24.6" customHeight="1">
      <c r="A119" s="29" t="s">
        <v>187</v>
      </c>
      <c r="B119" s="30" t="s">
        <v>166</v>
      </c>
      <c r="C119" s="103" t="s">
        <v>308</v>
      </c>
      <c r="D119" s="104"/>
      <c r="E119" s="31">
        <v>131000</v>
      </c>
      <c r="F119" s="38">
        <f t="shared" si="3"/>
        <v>65376.78</v>
      </c>
      <c r="G119" s="51">
        <f>G120</f>
        <v>65376.78</v>
      </c>
      <c r="H119" s="39" t="s">
        <v>42</v>
      </c>
    </row>
    <row r="120" spans="1:8" ht="36.950000000000003" customHeight="1">
      <c r="A120" s="29" t="s">
        <v>189</v>
      </c>
      <c r="B120" s="30" t="s">
        <v>166</v>
      </c>
      <c r="C120" s="103" t="s">
        <v>309</v>
      </c>
      <c r="D120" s="104"/>
      <c r="E120" s="31">
        <v>131000</v>
      </c>
      <c r="F120" s="38">
        <f t="shared" si="3"/>
        <v>65376.78</v>
      </c>
      <c r="G120" s="51">
        <f>G121</f>
        <v>65376.78</v>
      </c>
      <c r="H120" s="39" t="s">
        <v>42</v>
      </c>
    </row>
    <row r="121" spans="1:8" ht="36.950000000000003" customHeight="1">
      <c r="A121" s="29" t="s">
        <v>191</v>
      </c>
      <c r="B121" s="30" t="s">
        <v>166</v>
      </c>
      <c r="C121" s="103" t="s">
        <v>310</v>
      </c>
      <c r="D121" s="104"/>
      <c r="E121" s="31">
        <v>131000</v>
      </c>
      <c r="F121" s="38">
        <f t="shared" si="3"/>
        <v>65376.78</v>
      </c>
      <c r="G121" s="51">
        <v>65376.78</v>
      </c>
      <c r="H121" s="39" t="s">
        <v>42</v>
      </c>
    </row>
    <row r="122" spans="1:8">
      <c r="A122" s="25" t="s">
        <v>311</v>
      </c>
      <c r="B122" s="26" t="s">
        <v>166</v>
      </c>
      <c r="C122" s="88" t="s">
        <v>312</v>
      </c>
      <c r="D122" s="89"/>
      <c r="E122" s="28">
        <v>1000</v>
      </c>
      <c r="F122" s="27">
        <f t="shared" si="3"/>
        <v>1000</v>
      </c>
      <c r="G122" s="49">
        <v>1000</v>
      </c>
      <c r="H122" s="37" t="s">
        <v>42</v>
      </c>
    </row>
    <row r="123" spans="1:8" ht="24.6" customHeight="1">
      <c r="A123" s="29" t="s">
        <v>187</v>
      </c>
      <c r="B123" s="30" t="s">
        <v>166</v>
      </c>
      <c r="C123" s="103" t="s">
        <v>313</v>
      </c>
      <c r="D123" s="104"/>
      <c r="E123" s="31">
        <v>1000</v>
      </c>
      <c r="F123" s="38">
        <f t="shared" si="3"/>
        <v>1000</v>
      </c>
      <c r="G123" s="51">
        <v>1000</v>
      </c>
      <c r="H123" s="39" t="s">
        <v>42</v>
      </c>
    </row>
    <row r="124" spans="1:8" ht="36.950000000000003" customHeight="1">
      <c r="A124" s="29" t="s">
        <v>189</v>
      </c>
      <c r="B124" s="30" t="s">
        <v>166</v>
      </c>
      <c r="C124" s="103" t="s">
        <v>314</v>
      </c>
      <c r="D124" s="104"/>
      <c r="E124" s="31">
        <v>1000</v>
      </c>
      <c r="F124" s="38">
        <f t="shared" si="3"/>
        <v>1000</v>
      </c>
      <c r="G124" s="51">
        <v>1000</v>
      </c>
      <c r="H124" s="39" t="s">
        <v>42</v>
      </c>
    </row>
    <row r="125" spans="1:8" ht="36.950000000000003" customHeight="1">
      <c r="A125" s="29" t="s">
        <v>191</v>
      </c>
      <c r="B125" s="30" t="s">
        <v>166</v>
      </c>
      <c r="C125" s="103" t="s">
        <v>315</v>
      </c>
      <c r="D125" s="104"/>
      <c r="E125" s="31">
        <v>1000</v>
      </c>
      <c r="F125" s="38">
        <f t="shared" si="3"/>
        <v>1000</v>
      </c>
      <c r="G125" s="51">
        <v>1000</v>
      </c>
      <c r="H125" s="39" t="s">
        <v>42</v>
      </c>
    </row>
    <row r="126" spans="1:8">
      <c r="A126" s="25" t="s">
        <v>316</v>
      </c>
      <c r="B126" s="26" t="s">
        <v>166</v>
      </c>
      <c r="C126" s="88" t="s">
        <v>317</v>
      </c>
      <c r="D126" s="89"/>
      <c r="E126" s="28">
        <v>15000</v>
      </c>
      <c r="F126" s="27">
        <f t="shared" si="3"/>
        <v>14833.32</v>
      </c>
      <c r="G126" s="49">
        <v>14833.32</v>
      </c>
      <c r="H126" s="37" t="s">
        <v>42</v>
      </c>
    </row>
    <row r="127" spans="1:8" ht="24.6" customHeight="1">
      <c r="A127" s="29" t="s">
        <v>187</v>
      </c>
      <c r="B127" s="30" t="s">
        <v>166</v>
      </c>
      <c r="C127" s="103" t="s">
        <v>318</v>
      </c>
      <c r="D127" s="104"/>
      <c r="E127" s="31">
        <v>15000</v>
      </c>
      <c r="F127" s="38">
        <f t="shared" si="3"/>
        <v>14833.32</v>
      </c>
      <c r="G127" s="51">
        <v>14833.32</v>
      </c>
      <c r="H127" s="39" t="s">
        <v>42</v>
      </c>
    </row>
    <row r="128" spans="1:8" ht="36.950000000000003" customHeight="1">
      <c r="A128" s="29" t="s">
        <v>189</v>
      </c>
      <c r="B128" s="30" t="s">
        <v>166</v>
      </c>
      <c r="C128" s="103" t="s">
        <v>319</v>
      </c>
      <c r="D128" s="104"/>
      <c r="E128" s="31">
        <v>15000</v>
      </c>
      <c r="F128" s="38">
        <f t="shared" si="3"/>
        <v>14833.32</v>
      </c>
      <c r="G128" s="51">
        <v>14833.32</v>
      </c>
      <c r="H128" s="39" t="s">
        <v>42</v>
      </c>
    </row>
    <row r="129" spans="1:8" ht="36.950000000000003" customHeight="1">
      <c r="A129" s="29" t="s">
        <v>191</v>
      </c>
      <c r="B129" s="30" t="s">
        <v>166</v>
      </c>
      <c r="C129" s="103" t="s">
        <v>320</v>
      </c>
      <c r="D129" s="104"/>
      <c r="E129" s="31">
        <v>15000</v>
      </c>
      <c r="F129" s="38">
        <f t="shared" si="3"/>
        <v>14833.32</v>
      </c>
      <c r="G129" s="51">
        <v>14833.32</v>
      </c>
      <c r="H129" s="39" t="s">
        <v>42</v>
      </c>
    </row>
    <row r="130" spans="1:8">
      <c r="A130" s="25" t="s">
        <v>316</v>
      </c>
      <c r="B130" s="26" t="s">
        <v>166</v>
      </c>
      <c r="C130" s="88" t="s">
        <v>321</v>
      </c>
      <c r="D130" s="89"/>
      <c r="E130" s="28">
        <f>E131</f>
        <v>73900</v>
      </c>
      <c r="F130" s="27" t="str">
        <f t="shared" si="3"/>
        <v>-</v>
      </c>
      <c r="G130" s="49" t="s">
        <v>42</v>
      </c>
      <c r="H130" s="37" t="s">
        <v>42</v>
      </c>
    </row>
    <row r="131" spans="1:8" ht="24.6" customHeight="1">
      <c r="A131" s="29" t="s">
        <v>187</v>
      </c>
      <c r="B131" s="30" t="s">
        <v>166</v>
      </c>
      <c r="C131" s="103" t="s">
        <v>322</v>
      </c>
      <c r="D131" s="104"/>
      <c r="E131" s="31">
        <f>E132</f>
        <v>73900</v>
      </c>
      <c r="F131" s="38" t="str">
        <f t="shared" si="3"/>
        <v>-</v>
      </c>
      <c r="G131" s="51" t="s">
        <v>42</v>
      </c>
      <c r="H131" s="39" t="s">
        <v>42</v>
      </c>
    </row>
    <row r="132" spans="1:8" ht="36.950000000000003" customHeight="1">
      <c r="A132" s="29" t="s">
        <v>189</v>
      </c>
      <c r="B132" s="30" t="s">
        <v>166</v>
      </c>
      <c r="C132" s="103" t="s">
        <v>323</v>
      </c>
      <c r="D132" s="104"/>
      <c r="E132" s="31">
        <f>E133</f>
        <v>73900</v>
      </c>
      <c r="F132" s="38" t="str">
        <f t="shared" si="3"/>
        <v>-</v>
      </c>
      <c r="G132" s="51" t="s">
        <v>42</v>
      </c>
      <c r="H132" s="39" t="s">
        <v>42</v>
      </c>
    </row>
    <row r="133" spans="1:8" ht="36.950000000000003" customHeight="1">
      <c r="A133" s="29" t="s">
        <v>191</v>
      </c>
      <c r="B133" s="30" t="s">
        <v>166</v>
      </c>
      <c r="C133" s="103" t="s">
        <v>324</v>
      </c>
      <c r="D133" s="104"/>
      <c r="E133" s="31">
        <v>73900</v>
      </c>
      <c r="F133" s="38" t="str">
        <f t="shared" si="3"/>
        <v>-</v>
      </c>
      <c r="G133" s="51" t="s">
        <v>42</v>
      </c>
      <c r="H133" s="39" t="s">
        <v>42</v>
      </c>
    </row>
    <row r="134" spans="1:8">
      <c r="A134" s="25" t="s">
        <v>316</v>
      </c>
      <c r="B134" s="26" t="s">
        <v>166</v>
      </c>
      <c r="C134" s="88" t="s">
        <v>325</v>
      </c>
      <c r="D134" s="89"/>
      <c r="E134" s="28">
        <v>1026300</v>
      </c>
      <c r="F134" s="27">
        <f t="shared" si="3"/>
        <v>328356.61</v>
      </c>
      <c r="G134" s="49">
        <f>G135</f>
        <v>328356.61</v>
      </c>
      <c r="H134" s="37" t="s">
        <v>42</v>
      </c>
    </row>
    <row r="135" spans="1:8" ht="24.6" customHeight="1">
      <c r="A135" s="29" t="s">
        <v>187</v>
      </c>
      <c r="B135" s="30" t="s">
        <v>166</v>
      </c>
      <c r="C135" s="103" t="s">
        <v>326</v>
      </c>
      <c r="D135" s="104"/>
      <c r="E135" s="31">
        <v>1026300</v>
      </c>
      <c r="F135" s="38">
        <f t="shared" si="3"/>
        <v>328356.61</v>
      </c>
      <c r="G135" s="51">
        <f>G136</f>
        <v>328356.61</v>
      </c>
      <c r="H135" s="39" t="s">
        <v>42</v>
      </c>
    </row>
    <row r="136" spans="1:8" ht="36.950000000000003" customHeight="1">
      <c r="A136" s="29" t="s">
        <v>189</v>
      </c>
      <c r="B136" s="30" t="s">
        <v>166</v>
      </c>
      <c r="C136" s="103" t="s">
        <v>327</v>
      </c>
      <c r="D136" s="104"/>
      <c r="E136" s="31">
        <v>1026300</v>
      </c>
      <c r="F136" s="38">
        <f t="shared" si="3"/>
        <v>328356.61</v>
      </c>
      <c r="G136" s="51">
        <f>G137</f>
        <v>328356.61</v>
      </c>
      <c r="H136" s="39" t="s">
        <v>42</v>
      </c>
    </row>
    <row r="137" spans="1:8" ht="36.950000000000003" customHeight="1">
      <c r="A137" s="29" t="s">
        <v>191</v>
      </c>
      <c r="B137" s="30" t="s">
        <v>166</v>
      </c>
      <c r="C137" s="103" t="s">
        <v>328</v>
      </c>
      <c r="D137" s="104"/>
      <c r="E137" s="31">
        <v>1026300</v>
      </c>
      <c r="F137" s="38">
        <f t="shared" si="3"/>
        <v>328356.61</v>
      </c>
      <c r="G137" s="51">
        <v>328356.61</v>
      </c>
      <c r="H137" s="39" t="s">
        <v>42</v>
      </c>
    </row>
    <row r="138" spans="1:8">
      <c r="A138" s="25" t="s">
        <v>316</v>
      </c>
      <c r="B138" s="26" t="s">
        <v>166</v>
      </c>
      <c r="C138" s="88" t="s">
        <v>329</v>
      </c>
      <c r="D138" s="89"/>
      <c r="E138" s="28">
        <v>14200</v>
      </c>
      <c r="F138" s="27">
        <f t="shared" si="3"/>
        <v>14200</v>
      </c>
      <c r="G138" s="49">
        <v>14200</v>
      </c>
      <c r="H138" s="37" t="s">
        <v>42</v>
      </c>
    </row>
    <row r="139" spans="1:8" ht="24.6" customHeight="1">
      <c r="A139" s="29" t="s">
        <v>187</v>
      </c>
      <c r="B139" s="30" t="s">
        <v>166</v>
      </c>
      <c r="C139" s="103" t="s">
        <v>330</v>
      </c>
      <c r="D139" s="104"/>
      <c r="E139" s="31">
        <v>14200</v>
      </c>
      <c r="F139" s="38">
        <f t="shared" si="3"/>
        <v>14200</v>
      </c>
      <c r="G139" s="51">
        <v>14200</v>
      </c>
      <c r="H139" s="39" t="s">
        <v>42</v>
      </c>
    </row>
    <row r="140" spans="1:8" ht="36.950000000000003" customHeight="1">
      <c r="A140" s="29" t="s">
        <v>189</v>
      </c>
      <c r="B140" s="30" t="s">
        <v>166</v>
      </c>
      <c r="C140" s="103" t="s">
        <v>331</v>
      </c>
      <c r="D140" s="104"/>
      <c r="E140" s="31">
        <v>14200</v>
      </c>
      <c r="F140" s="38">
        <f t="shared" si="3"/>
        <v>14200</v>
      </c>
      <c r="G140" s="51">
        <v>14200</v>
      </c>
      <c r="H140" s="39" t="s">
        <v>42</v>
      </c>
    </row>
    <row r="141" spans="1:8" ht="36.950000000000003" customHeight="1">
      <c r="A141" s="29" t="s">
        <v>191</v>
      </c>
      <c r="B141" s="30" t="s">
        <v>166</v>
      </c>
      <c r="C141" s="103" t="s">
        <v>332</v>
      </c>
      <c r="D141" s="104"/>
      <c r="E141" s="31">
        <v>14200</v>
      </c>
      <c r="F141" s="38">
        <f t="shared" si="3"/>
        <v>14200</v>
      </c>
      <c r="G141" s="51">
        <v>14200</v>
      </c>
      <c r="H141" s="39" t="s">
        <v>42</v>
      </c>
    </row>
    <row r="142" spans="1:8">
      <c r="A142" s="25" t="s">
        <v>316</v>
      </c>
      <c r="B142" s="26" t="s">
        <v>166</v>
      </c>
      <c r="C142" s="88" t="s">
        <v>333</v>
      </c>
      <c r="D142" s="89"/>
      <c r="E142" s="28">
        <v>100000</v>
      </c>
      <c r="F142" s="27" t="str">
        <f t="shared" si="3"/>
        <v>-</v>
      </c>
      <c r="G142" s="49" t="s">
        <v>42</v>
      </c>
      <c r="H142" s="37" t="s">
        <v>42</v>
      </c>
    </row>
    <row r="143" spans="1:8" ht="24.6" customHeight="1">
      <c r="A143" s="29" t="s">
        <v>187</v>
      </c>
      <c r="B143" s="30" t="s">
        <v>166</v>
      </c>
      <c r="C143" s="103" t="s">
        <v>334</v>
      </c>
      <c r="D143" s="104"/>
      <c r="E143" s="31">
        <v>100000</v>
      </c>
      <c r="F143" s="38" t="str">
        <f t="shared" ref="F143:F174" si="4">IF(IF(G143="-",0,G143)+IF(H143="-",0,H143)=0,"-",IF(G143="-",0,G143)+IF(H143="-",0,H143))</f>
        <v>-</v>
      </c>
      <c r="G143" s="51" t="s">
        <v>42</v>
      </c>
      <c r="H143" s="39" t="s">
        <v>42</v>
      </c>
    </row>
    <row r="144" spans="1:8" ht="36.950000000000003" customHeight="1">
      <c r="A144" s="29" t="s">
        <v>189</v>
      </c>
      <c r="B144" s="30" t="s">
        <v>166</v>
      </c>
      <c r="C144" s="103" t="s">
        <v>335</v>
      </c>
      <c r="D144" s="104"/>
      <c r="E144" s="31">
        <v>100000</v>
      </c>
      <c r="F144" s="38" t="str">
        <f t="shared" si="4"/>
        <v>-</v>
      </c>
      <c r="G144" s="51" t="s">
        <v>42</v>
      </c>
      <c r="H144" s="39" t="s">
        <v>42</v>
      </c>
    </row>
    <row r="145" spans="1:8" ht="36.950000000000003" customHeight="1">
      <c r="A145" s="29" t="s">
        <v>191</v>
      </c>
      <c r="B145" s="30" t="s">
        <v>166</v>
      </c>
      <c r="C145" s="103" t="s">
        <v>336</v>
      </c>
      <c r="D145" s="104"/>
      <c r="E145" s="31">
        <v>100000</v>
      </c>
      <c r="F145" s="38" t="str">
        <f t="shared" si="4"/>
        <v>-</v>
      </c>
      <c r="G145" s="51" t="s">
        <v>42</v>
      </c>
      <c r="H145" s="39" t="s">
        <v>42</v>
      </c>
    </row>
    <row r="146" spans="1:8">
      <c r="A146" s="25" t="s">
        <v>316</v>
      </c>
      <c r="B146" s="26" t="s">
        <v>166</v>
      </c>
      <c r="C146" s="88" t="s">
        <v>337</v>
      </c>
      <c r="D146" s="89"/>
      <c r="E146" s="28">
        <v>40700</v>
      </c>
      <c r="F146" s="27" t="str">
        <f t="shared" si="4"/>
        <v>-</v>
      </c>
      <c r="G146" s="49" t="s">
        <v>42</v>
      </c>
      <c r="H146" s="37" t="s">
        <v>42</v>
      </c>
    </row>
    <row r="147" spans="1:8" ht="24.6" customHeight="1">
      <c r="A147" s="29" t="s">
        <v>187</v>
      </c>
      <c r="B147" s="30" t="s">
        <v>166</v>
      </c>
      <c r="C147" s="103" t="s">
        <v>338</v>
      </c>
      <c r="D147" s="104"/>
      <c r="E147" s="31">
        <v>40700</v>
      </c>
      <c r="F147" s="38" t="str">
        <f t="shared" si="4"/>
        <v>-</v>
      </c>
      <c r="G147" s="51" t="s">
        <v>42</v>
      </c>
      <c r="H147" s="39" t="s">
        <v>42</v>
      </c>
    </row>
    <row r="148" spans="1:8" ht="36.950000000000003" customHeight="1">
      <c r="A148" s="29" t="s">
        <v>189</v>
      </c>
      <c r="B148" s="30" t="s">
        <v>166</v>
      </c>
      <c r="C148" s="103" t="s">
        <v>339</v>
      </c>
      <c r="D148" s="104"/>
      <c r="E148" s="31">
        <v>40700</v>
      </c>
      <c r="F148" s="38" t="str">
        <f t="shared" si="4"/>
        <v>-</v>
      </c>
      <c r="G148" s="51" t="s">
        <v>42</v>
      </c>
      <c r="H148" s="39" t="s">
        <v>42</v>
      </c>
    </row>
    <row r="149" spans="1:8" ht="36.950000000000003" customHeight="1">
      <c r="A149" s="29" t="s">
        <v>191</v>
      </c>
      <c r="B149" s="30" t="s">
        <v>166</v>
      </c>
      <c r="C149" s="103" t="s">
        <v>340</v>
      </c>
      <c r="D149" s="104"/>
      <c r="E149" s="31">
        <v>40700</v>
      </c>
      <c r="F149" s="38" t="str">
        <f t="shared" si="4"/>
        <v>-</v>
      </c>
      <c r="G149" s="51" t="s">
        <v>42</v>
      </c>
      <c r="H149" s="39" t="s">
        <v>42</v>
      </c>
    </row>
    <row r="150" spans="1:8">
      <c r="A150" s="25" t="s">
        <v>316</v>
      </c>
      <c r="B150" s="26" t="s">
        <v>166</v>
      </c>
      <c r="C150" s="88" t="s">
        <v>341</v>
      </c>
      <c r="D150" s="89"/>
      <c r="E150" s="28">
        <v>17600</v>
      </c>
      <c r="F150" s="27">
        <f t="shared" si="4"/>
        <v>17530.900000000001</v>
      </c>
      <c r="G150" s="49">
        <v>17530.900000000001</v>
      </c>
      <c r="H150" s="37" t="s">
        <v>42</v>
      </c>
    </row>
    <row r="151" spans="1:8" ht="24.6" customHeight="1">
      <c r="A151" s="29" t="s">
        <v>187</v>
      </c>
      <c r="B151" s="30" t="s">
        <v>166</v>
      </c>
      <c r="C151" s="103" t="s">
        <v>342</v>
      </c>
      <c r="D151" s="104"/>
      <c r="E151" s="31">
        <v>17600</v>
      </c>
      <c r="F151" s="38">
        <f t="shared" si="4"/>
        <v>17530.900000000001</v>
      </c>
      <c r="G151" s="51">
        <v>17530.900000000001</v>
      </c>
      <c r="H151" s="39" t="s">
        <v>42</v>
      </c>
    </row>
    <row r="152" spans="1:8" ht="36.950000000000003" customHeight="1">
      <c r="A152" s="29" t="s">
        <v>189</v>
      </c>
      <c r="B152" s="30" t="s">
        <v>166</v>
      </c>
      <c r="C152" s="103" t="s">
        <v>343</v>
      </c>
      <c r="D152" s="104"/>
      <c r="E152" s="31">
        <v>17600</v>
      </c>
      <c r="F152" s="38">
        <f t="shared" si="4"/>
        <v>17530.900000000001</v>
      </c>
      <c r="G152" s="51">
        <v>17530.900000000001</v>
      </c>
      <c r="H152" s="39" t="s">
        <v>42</v>
      </c>
    </row>
    <row r="153" spans="1:8" ht="36.950000000000003" customHeight="1">
      <c r="A153" s="29" t="s">
        <v>191</v>
      </c>
      <c r="B153" s="30" t="s">
        <v>166</v>
      </c>
      <c r="C153" s="103" t="s">
        <v>344</v>
      </c>
      <c r="D153" s="104"/>
      <c r="E153" s="31">
        <v>17600</v>
      </c>
      <c r="F153" s="38">
        <f t="shared" si="4"/>
        <v>17530.900000000001</v>
      </c>
      <c r="G153" s="51">
        <v>17530.900000000001</v>
      </c>
      <c r="H153" s="39" t="s">
        <v>42</v>
      </c>
    </row>
    <row r="154" spans="1:8">
      <c r="A154" s="25" t="s">
        <v>316</v>
      </c>
      <c r="B154" s="26" t="s">
        <v>166</v>
      </c>
      <c r="C154" s="88" t="s">
        <v>345</v>
      </c>
      <c r="D154" s="89"/>
      <c r="E154" s="28">
        <v>2173500</v>
      </c>
      <c r="F154" s="27">
        <f t="shared" si="4"/>
        <v>243622.18</v>
      </c>
      <c r="G154" s="49">
        <v>243622.18</v>
      </c>
      <c r="H154" s="37" t="s">
        <v>42</v>
      </c>
    </row>
    <row r="155" spans="1:8" ht="24.6" customHeight="1">
      <c r="A155" s="29" t="s">
        <v>187</v>
      </c>
      <c r="B155" s="30" t="s">
        <v>166</v>
      </c>
      <c r="C155" s="103" t="s">
        <v>346</v>
      </c>
      <c r="D155" s="104"/>
      <c r="E155" s="31">
        <v>2173500</v>
      </c>
      <c r="F155" s="38">
        <f t="shared" si="4"/>
        <v>243622.18</v>
      </c>
      <c r="G155" s="51">
        <v>243622.18</v>
      </c>
      <c r="H155" s="39" t="s">
        <v>42</v>
      </c>
    </row>
    <row r="156" spans="1:8" ht="36.950000000000003" customHeight="1">
      <c r="A156" s="29" t="s">
        <v>189</v>
      </c>
      <c r="B156" s="30" t="s">
        <v>166</v>
      </c>
      <c r="C156" s="103" t="s">
        <v>347</v>
      </c>
      <c r="D156" s="104"/>
      <c r="E156" s="31">
        <v>2173500</v>
      </c>
      <c r="F156" s="38">
        <f t="shared" si="4"/>
        <v>243622.18</v>
      </c>
      <c r="G156" s="51">
        <v>243622.18</v>
      </c>
      <c r="H156" s="39" t="s">
        <v>42</v>
      </c>
    </row>
    <row r="157" spans="1:8" ht="36.950000000000003" customHeight="1">
      <c r="A157" s="29" t="s">
        <v>191</v>
      </c>
      <c r="B157" s="30" t="s">
        <v>166</v>
      </c>
      <c r="C157" s="103" t="s">
        <v>348</v>
      </c>
      <c r="D157" s="104"/>
      <c r="E157" s="31">
        <v>2173500</v>
      </c>
      <c r="F157" s="38">
        <f t="shared" si="4"/>
        <v>243622.18</v>
      </c>
      <c r="G157" s="51">
        <v>243622.18</v>
      </c>
      <c r="H157" s="39" t="s">
        <v>42</v>
      </c>
    </row>
    <row r="158" spans="1:8">
      <c r="A158" s="25" t="s">
        <v>316</v>
      </c>
      <c r="B158" s="26" t="s">
        <v>166</v>
      </c>
      <c r="C158" s="88" t="s">
        <v>349</v>
      </c>
      <c r="D158" s="89"/>
      <c r="E158" s="28">
        <v>40000</v>
      </c>
      <c r="F158" s="27" t="str">
        <f t="shared" si="4"/>
        <v>-</v>
      </c>
      <c r="G158" s="49" t="s">
        <v>42</v>
      </c>
      <c r="H158" s="37" t="s">
        <v>42</v>
      </c>
    </row>
    <row r="159" spans="1:8" ht="24.6" customHeight="1">
      <c r="A159" s="29" t="s">
        <v>187</v>
      </c>
      <c r="B159" s="30" t="s">
        <v>166</v>
      </c>
      <c r="C159" s="103" t="s">
        <v>350</v>
      </c>
      <c r="D159" s="104"/>
      <c r="E159" s="31">
        <v>40000</v>
      </c>
      <c r="F159" s="38" t="str">
        <f t="shared" si="4"/>
        <v>-</v>
      </c>
      <c r="G159" s="51" t="s">
        <v>42</v>
      </c>
      <c r="H159" s="39" t="s">
        <v>42</v>
      </c>
    </row>
    <row r="160" spans="1:8" ht="36.950000000000003" customHeight="1">
      <c r="A160" s="29" t="s">
        <v>189</v>
      </c>
      <c r="B160" s="30" t="s">
        <v>166</v>
      </c>
      <c r="C160" s="103" t="s">
        <v>351</v>
      </c>
      <c r="D160" s="104"/>
      <c r="E160" s="31">
        <v>40000</v>
      </c>
      <c r="F160" s="38" t="str">
        <f t="shared" si="4"/>
        <v>-</v>
      </c>
      <c r="G160" s="51" t="s">
        <v>42</v>
      </c>
      <c r="H160" s="39" t="s">
        <v>42</v>
      </c>
    </row>
    <row r="161" spans="1:8" ht="36.950000000000003" customHeight="1">
      <c r="A161" s="29" t="s">
        <v>191</v>
      </c>
      <c r="B161" s="30" t="s">
        <v>166</v>
      </c>
      <c r="C161" s="103" t="s">
        <v>352</v>
      </c>
      <c r="D161" s="104"/>
      <c r="E161" s="31">
        <v>40000</v>
      </c>
      <c r="F161" s="38" t="str">
        <f t="shared" si="4"/>
        <v>-</v>
      </c>
      <c r="G161" s="51" t="s">
        <v>42</v>
      </c>
      <c r="H161" s="39" t="s">
        <v>42</v>
      </c>
    </row>
    <row r="162" spans="1:8">
      <c r="A162" s="25" t="s">
        <v>316</v>
      </c>
      <c r="B162" s="26" t="s">
        <v>166</v>
      </c>
      <c r="C162" s="88" t="s">
        <v>353</v>
      </c>
      <c r="D162" s="89"/>
      <c r="E162" s="28">
        <v>42134.41</v>
      </c>
      <c r="F162" s="27">
        <f t="shared" si="4"/>
        <v>42133.32</v>
      </c>
      <c r="G162" s="49">
        <f>G163</f>
        <v>42133.32</v>
      </c>
      <c r="H162" s="37" t="s">
        <v>42</v>
      </c>
    </row>
    <row r="163" spans="1:8" ht="24.6" customHeight="1">
      <c r="A163" s="29" t="s">
        <v>187</v>
      </c>
      <c r="B163" s="30" t="s">
        <v>166</v>
      </c>
      <c r="C163" s="103" t="s">
        <v>354</v>
      </c>
      <c r="D163" s="104"/>
      <c r="E163" s="31">
        <v>42134.41</v>
      </c>
      <c r="F163" s="38">
        <f t="shared" si="4"/>
        <v>42133.32</v>
      </c>
      <c r="G163" s="51">
        <f>G164</f>
        <v>42133.32</v>
      </c>
      <c r="H163" s="39" t="s">
        <v>42</v>
      </c>
    </row>
    <row r="164" spans="1:8" ht="36.950000000000003" customHeight="1">
      <c r="A164" s="29" t="s">
        <v>189</v>
      </c>
      <c r="B164" s="30" t="s">
        <v>166</v>
      </c>
      <c r="C164" s="103" t="s">
        <v>355</v>
      </c>
      <c r="D164" s="104"/>
      <c r="E164" s="31">
        <v>42134.41</v>
      </c>
      <c r="F164" s="38">
        <f t="shared" si="4"/>
        <v>42133.32</v>
      </c>
      <c r="G164" s="51">
        <f>G165</f>
        <v>42133.32</v>
      </c>
      <c r="H164" s="39" t="s">
        <v>42</v>
      </c>
    </row>
    <row r="165" spans="1:8" ht="36.950000000000003" customHeight="1">
      <c r="A165" s="29" t="s">
        <v>191</v>
      </c>
      <c r="B165" s="30" t="s">
        <v>166</v>
      </c>
      <c r="C165" s="103" t="s">
        <v>356</v>
      </c>
      <c r="D165" s="104"/>
      <c r="E165" s="31">
        <v>42134.41</v>
      </c>
      <c r="F165" s="38">
        <f t="shared" si="4"/>
        <v>42133.32</v>
      </c>
      <c r="G165" s="51">
        <f>24134.41+17998.91</f>
        <v>42133.32</v>
      </c>
      <c r="H165" s="39" t="s">
        <v>42</v>
      </c>
    </row>
    <row r="166" spans="1:8">
      <c r="A166" s="25" t="s">
        <v>316</v>
      </c>
      <c r="B166" s="26" t="s">
        <v>166</v>
      </c>
      <c r="C166" s="88" t="s">
        <v>357</v>
      </c>
      <c r="D166" s="89"/>
      <c r="E166" s="28">
        <v>98575.34</v>
      </c>
      <c r="F166" s="27">
        <f t="shared" si="4"/>
        <v>78575.34</v>
      </c>
      <c r="G166" s="49">
        <f>G167</f>
        <v>78575.34</v>
      </c>
      <c r="H166" s="37" t="s">
        <v>42</v>
      </c>
    </row>
    <row r="167" spans="1:8" ht="24.6" customHeight="1">
      <c r="A167" s="29" t="s">
        <v>187</v>
      </c>
      <c r="B167" s="30" t="s">
        <v>166</v>
      </c>
      <c r="C167" s="103" t="s">
        <v>358</v>
      </c>
      <c r="D167" s="104"/>
      <c r="E167" s="31">
        <v>98575.34</v>
      </c>
      <c r="F167" s="38">
        <f t="shared" si="4"/>
        <v>78575.34</v>
      </c>
      <c r="G167" s="51">
        <f>G168</f>
        <v>78575.34</v>
      </c>
      <c r="H167" s="39" t="s">
        <v>42</v>
      </c>
    </row>
    <row r="168" spans="1:8" ht="36.950000000000003" customHeight="1">
      <c r="A168" s="29" t="s">
        <v>189</v>
      </c>
      <c r="B168" s="30" t="s">
        <v>166</v>
      </c>
      <c r="C168" s="103" t="s">
        <v>359</v>
      </c>
      <c r="D168" s="104"/>
      <c r="E168" s="31">
        <v>98575.34</v>
      </c>
      <c r="F168" s="38">
        <f t="shared" si="4"/>
        <v>78575.34</v>
      </c>
      <c r="G168" s="51">
        <f>G169</f>
        <v>78575.34</v>
      </c>
      <c r="H168" s="39" t="s">
        <v>42</v>
      </c>
    </row>
    <row r="169" spans="1:8" ht="36.950000000000003" customHeight="1">
      <c r="A169" s="29" t="s">
        <v>191</v>
      </c>
      <c r="B169" s="30" t="s">
        <v>166</v>
      </c>
      <c r="C169" s="103" t="s">
        <v>360</v>
      </c>
      <c r="D169" s="104"/>
      <c r="E169" s="31">
        <v>98575.34</v>
      </c>
      <c r="F169" s="38">
        <f t="shared" si="4"/>
        <v>78575.34</v>
      </c>
      <c r="G169" s="51">
        <v>78575.34</v>
      </c>
      <c r="H169" s="39" t="s">
        <v>42</v>
      </c>
    </row>
    <row r="170" spans="1:8">
      <c r="A170" s="25" t="s">
        <v>316</v>
      </c>
      <c r="B170" s="26" t="s">
        <v>166</v>
      </c>
      <c r="C170" s="88" t="s">
        <v>361</v>
      </c>
      <c r="D170" s="89"/>
      <c r="E170" s="28">
        <v>2414990.25</v>
      </c>
      <c r="F170" s="27" t="str">
        <f t="shared" si="4"/>
        <v>-</v>
      </c>
      <c r="G170" s="49" t="s">
        <v>42</v>
      </c>
      <c r="H170" s="37" t="s">
        <v>42</v>
      </c>
    </row>
    <row r="171" spans="1:8" ht="24.6" customHeight="1">
      <c r="A171" s="29" t="s">
        <v>187</v>
      </c>
      <c r="B171" s="30" t="s">
        <v>166</v>
      </c>
      <c r="C171" s="103" t="s">
        <v>362</v>
      </c>
      <c r="D171" s="104"/>
      <c r="E171" s="31">
        <v>2414990.25</v>
      </c>
      <c r="F171" s="38" t="str">
        <f t="shared" si="4"/>
        <v>-</v>
      </c>
      <c r="G171" s="51" t="s">
        <v>42</v>
      </c>
      <c r="H171" s="39" t="s">
        <v>42</v>
      </c>
    </row>
    <row r="172" spans="1:8" ht="36.950000000000003" customHeight="1">
      <c r="A172" s="29" t="s">
        <v>189</v>
      </c>
      <c r="B172" s="30" t="s">
        <v>166</v>
      </c>
      <c r="C172" s="103" t="s">
        <v>363</v>
      </c>
      <c r="D172" s="104"/>
      <c r="E172" s="31">
        <v>2414990.25</v>
      </c>
      <c r="F172" s="38" t="str">
        <f t="shared" si="4"/>
        <v>-</v>
      </c>
      <c r="G172" s="51" t="s">
        <v>42</v>
      </c>
      <c r="H172" s="39" t="s">
        <v>42</v>
      </c>
    </row>
    <row r="173" spans="1:8" ht="36.950000000000003" customHeight="1">
      <c r="A173" s="29" t="s">
        <v>191</v>
      </c>
      <c r="B173" s="30" t="s">
        <v>166</v>
      </c>
      <c r="C173" s="103" t="s">
        <v>364</v>
      </c>
      <c r="D173" s="104"/>
      <c r="E173" s="31">
        <v>2414990.25</v>
      </c>
      <c r="F173" s="38" t="str">
        <f t="shared" si="4"/>
        <v>-</v>
      </c>
      <c r="G173" s="51" t="s">
        <v>42</v>
      </c>
      <c r="H173" s="39" t="s">
        <v>42</v>
      </c>
    </row>
    <row r="174" spans="1:8">
      <c r="A174" s="25" t="s">
        <v>316</v>
      </c>
      <c r="B174" s="26" t="s">
        <v>166</v>
      </c>
      <c r="C174" s="88" t="s">
        <v>365</v>
      </c>
      <c r="D174" s="89"/>
      <c r="E174" s="28">
        <v>10000</v>
      </c>
      <c r="F174" s="27" t="str">
        <f t="shared" si="4"/>
        <v>-</v>
      </c>
      <c r="G174" s="49" t="s">
        <v>42</v>
      </c>
      <c r="H174" s="37" t="s">
        <v>42</v>
      </c>
    </row>
    <row r="175" spans="1:8" ht="24.6" customHeight="1">
      <c r="A175" s="29" t="s">
        <v>187</v>
      </c>
      <c r="B175" s="30" t="s">
        <v>166</v>
      </c>
      <c r="C175" s="103" t="s">
        <v>366</v>
      </c>
      <c r="D175" s="104"/>
      <c r="E175" s="31">
        <v>10000</v>
      </c>
      <c r="F175" s="38" t="str">
        <f t="shared" ref="F175:F197" si="5">IF(IF(G175="-",0,G175)+IF(H175="-",0,H175)=0,"-",IF(G175="-",0,G175)+IF(H175="-",0,H175))</f>
        <v>-</v>
      </c>
      <c r="G175" s="51" t="s">
        <v>42</v>
      </c>
      <c r="H175" s="39" t="s">
        <v>42</v>
      </c>
    </row>
    <row r="176" spans="1:8" ht="36.950000000000003" customHeight="1">
      <c r="A176" s="29" t="s">
        <v>189</v>
      </c>
      <c r="B176" s="30" t="s">
        <v>166</v>
      </c>
      <c r="C176" s="103" t="s">
        <v>367</v>
      </c>
      <c r="D176" s="104"/>
      <c r="E176" s="31">
        <v>10000</v>
      </c>
      <c r="F176" s="38" t="str">
        <f t="shared" si="5"/>
        <v>-</v>
      </c>
      <c r="G176" s="51" t="s">
        <v>42</v>
      </c>
      <c r="H176" s="39" t="s">
        <v>42</v>
      </c>
    </row>
    <row r="177" spans="1:8" ht="36.950000000000003" customHeight="1">
      <c r="A177" s="29" t="s">
        <v>191</v>
      </c>
      <c r="B177" s="30" t="s">
        <v>166</v>
      </c>
      <c r="C177" s="103" t="s">
        <v>368</v>
      </c>
      <c r="D177" s="104"/>
      <c r="E177" s="31">
        <v>10000</v>
      </c>
      <c r="F177" s="38" t="str">
        <f t="shared" si="5"/>
        <v>-</v>
      </c>
      <c r="G177" s="51" t="s">
        <v>42</v>
      </c>
      <c r="H177" s="39" t="s">
        <v>42</v>
      </c>
    </row>
    <row r="178" spans="1:8" ht="24.6" customHeight="1">
      <c r="A178" s="25" t="s">
        <v>369</v>
      </c>
      <c r="B178" s="26" t="s">
        <v>166</v>
      </c>
      <c r="C178" s="88" t="s">
        <v>370</v>
      </c>
      <c r="D178" s="89"/>
      <c r="E178" s="28">
        <v>15000</v>
      </c>
      <c r="F178" s="27">
        <f t="shared" si="5"/>
        <v>10500</v>
      </c>
      <c r="G178" s="49">
        <v>10500</v>
      </c>
      <c r="H178" s="37" t="s">
        <v>42</v>
      </c>
    </row>
    <row r="179" spans="1:8" ht="24.6" customHeight="1">
      <c r="A179" s="29" t="s">
        <v>187</v>
      </c>
      <c r="B179" s="30" t="s">
        <v>166</v>
      </c>
      <c r="C179" s="103" t="s">
        <v>371</v>
      </c>
      <c r="D179" s="104"/>
      <c r="E179" s="31">
        <v>15000</v>
      </c>
      <c r="F179" s="38">
        <f t="shared" si="5"/>
        <v>10500</v>
      </c>
      <c r="G179" s="51">
        <v>10500</v>
      </c>
      <c r="H179" s="39" t="s">
        <v>42</v>
      </c>
    </row>
    <row r="180" spans="1:8" ht="36.950000000000003" customHeight="1">
      <c r="A180" s="29" t="s">
        <v>189</v>
      </c>
      <c r="B180" s="30" t="s">
        <v>166</v>
      </c>
      <c r="C180" s="103" t="s">
        <v>372</v>
      </c>
      <c r="D180" s="104"/>
      <c r="E180" s="31">
        <v>15000</v>
      </c>
      <c r="F180" s="38">
        <f t="shared" si="5"/>
        <v>10500</v>
      </c>
      <c r="G180" s="51">
        <v>10500</v>
      </c>
      <c r="H180" s="39" t="s">
        <v>42</v>
      </c>
    </row>
    <row r="181" spans="1:8" ht="36.950000000000003" customHeight="1">
      <c r="A181" s="29" t="s">
        <v>191</v>
      </c>
      <c r="B181" s="30" t="s">
        <v>166</v>
      </c>
      <c r="C181" s="103" t="s">
        <v>373</v>
      </c>
      <c r="D181" s="104"/>
      <c r="E181" s="31">
        <v>15000</v>
      </c>
      <c r="F181" s="38">
        <f t="shared" si="5"/>
        <v>10500</v>
      </c>
      <c r="G181" s="51">
        <v>10500</v>
      </c>
      <c r="H181" s="39" t="s">
        <v>42</v>
      </c>
    </row>
    <row r="182" spans="1:8">
      <c r="A182" s="25" t="s">
        <v>374</v>
      </c>
      <c r="B182" s="26" t="s">
        <v>166</v>
      </c>
      <c r="C182" s="88" t="s">
        <v>375</v>
      </c>
      <c r="D182" s="89"/>
      <c r="E182" s="28">
        <v>3453000</v>
      </c>
      <c r="F182" s="27">
        <f t="shared" si="5"/>
        <v>1508527.16</v>
      </c>
      <c r="G182" s="49">
        <f>G183</f>
        <v>1508527.16</v>
      </c>
      <c r="H182" s="37" t="s">
        <v>42</v>
      </c>
    </row>
    <row r="183" spans="1:8" ht="36.950000000000003" customHeight="1">
      <c r="A183" s="29" t="s">
        <v>376</v>
      </c>
      <c r="B183" s="30" t="s">
        <v>166</v>
      </c>
      <c r="C183" s="103" t="s">
        <v>377</v>
      </c>
      <c r="D183" s="104"/>
      <c r="E183" s="31">
        <v>3453000</v>
      </c>
      <c r="F183" s="38">
        <f t="shared" si="5"/>
        <v>1508527.16</v>
      </c>
      <c r="G183" s="51">
        <f>G184</f>
        <v>1508527.16</v>
      </c>
      <c r="H183" s="39" t="s">
        <v>42</v>
      </c>
    </row>
    <row r="184" spans="1:8">
      <c r="A184" s="29" t="s">
        <v>378</v>
      </c>
      <c r="B184" s="30" t="s">
        <v>166</v>
      </c>
      <c r="C184" s="103" t="s">
        <v>379</v>
      </c>
      <c r="D184" s="104"/>
      <c r="E184" s="31">
        <v>3453000</v>
      </c>
      <c r="F184" s="38">
        <f t="shared" si="5"/>
        <v>1508527.16</v>
      </c>
      <c r="G184" s="51">
        <f>G185</f>
        <v>1508527.16</v>
      </c>
      <c r="H184" s="39" t="s">
        <v>42</v>
      </c>
    </row>
    <row r="185" spans="1:8" ht="49.15" customHeight="1">
      <c r="A185" s="29" t="s">
        <v>380</v>
      </c>
      <c r="B185" s="30" t="s">
        <v>166</v>
      </c>
      <c r="C185" s="103" t="s">
        <v>381</v>
      </c>
      <c r="D185" s="104"/>
      <c r="E185" s="31">
        <v>3453000</v>
      </c>
      <c r="F185" s="38">
        <f t="shared" si="5"/>
        <v>1508527.16</v>
      </c>
      <c r="G185" s="51">
        <v>1508527.16</v>
      </c>
      <c r="H185" s="39" t="s">
        <v>42</v>
      </c>
    </row>
    <row r="186" spans="1:8">
      <c r="A186" s="25" t="s">
        <v>382</v>
      </c>
      <c r="B186" s="26" t="s">
        <v>166</v>
      </c>
      <c r="C186" s="88" t="s">
        <v>383</v>
      </c>
      <c r="D186" s="89"/>
      <c r="E186" s="28">
        <v>68300</v>
      </c>
      <c r="F186" s="27">
        <f t="shared" si="5"/>
        <v>28431.25</v>
      </c>
      <c r="G186" s="49">
        <f>G187</f>
        <v>28431.25</v>
      </c>
      <c r="H186" s="37" t="s">
        <v>42</v>
      </c>
    </row>
    <row r="187" spans="1:8" ht="24.6" customHeight="1">
      <c r="A187" s="29" t="s">
        <v>384</v>
      </c>
      <c r="B187" s="30" t="s">
        <v>166</v>
      </c>
      <c r="C187" s="103" t="s">
        <v>385</v>
      </c>
      <c r="D187" s="104"/>
      <c r="E187" s="31">
        <v>68300</v>
      </c>
      <c r="F187" s="38">
        <f t="shared" si="5"/>
        <v>28431.25</v>
      </c>
      <c r="G187" s="51">
        <f>G188</f>
        <v>28431.25</v>
      </c>
      <c r="H187" s="39" t="s">
        <v>42</v>
      </c>
    </row>
    <row r="188" spans="1:8" ht="24.6" customHeight="1">
      <c r="A188" s="29" t="s">
        <v>386</v>
      </c>
      <c r="B188" s="30" t="s">
        <v>166</v>
      </c>
      <c r="C188" s="103" t="s">
        <v>387</v>
      </c>
      <c r="D188" s="104"/>
      <c r="E188" s="31">
        <v>68300</v>
      </c>
      <c r="F188" s="38">
        <f t="shared" si="5"/>
        <v>28431.25</v>
      </c>
      <c r="G188" s="51">
        <f>G189</f>
        <v>28431.25</v>
      </c>
      <c r="H188" s="39" t="s">
        <v>42</v>
      </c>
    </row>
    <row r="189" spans="1:8">
      <c r="A189" s="29" t="s">
        <v>388</v>
      </c>
      <c r="B189" s="30" t="s">
        <v>166</v>
      </c>
      <c r="C189" s="103" t="s">
        <v>389</v>
      </c>
      <c r="D189" s="104"/>
      <c r="E189" s="31">
        <v>68300</v>
      </c>
      <c r="F189" s="38">
        <f t="shared" si="5"/>
        <v>28431.25</v>
      </c>
      <c r="G189" s="51">
        <v>28431.25</v>
      </c>
      <c r="H189" s="39" t="s">
        <v>42</v>
      </c>
    </row>
    <row r="190" spans="1:8">
      <c r="A190" s="25" t="s">
        <v>390</v>
      </c>
      <c r="B190" s="26" t="s">
        <v>166</v>
      </c>
      <c r="C190" s="88" t="s">
        <v>391</v>
      </c>
      <c r="D190" s="89"/>
      <c r="E190" s="28">
        <v>600</v>
      </c>
      <c r="F190" s="27">
        <f t="shared" si="5"/>
        <v>250</v>
      </c>
      <c r="G190" s="49">
        <f>G191</f>
        <v>250</v>
      </c>
      <c r="H190" s="37" t="s">
        <v>42</v>
      </c>
    </row>
    <row r="191" spans="1:8" ht="61.5" customHeight="1">
      <c r="A191" s="29" t="s">
        <v>194</v>
      </c>
      <c r="B191" s="30" t="s">
        <v>166</v>
      </c>
      <c r="C191" s="103" t="s">
        <v>392</v>
      </c>
      <c r="D191" s="104"/>
      <c r="E191" s="31">
        <v>600</v>
      </c>
      <c r="F191" s="38">
        <f t="shared" si="5"/>
        <v>250</v>
      </c>
      <c r="G191" s="51">
        <f>G192</f>
        <v>250</v>
      </c>
      <c r="H191" s="39" t="s">
        <v>42</v>
      </c>
    </row>
    <row r="192" spans="1:8" ht="24.6" customHeight="1">
      <c r="A192" s="29" t="s">
        <v>196</v>
      </c>
      <c r="B192" s="30" t="s">
        <v>166</v>
      </c>
      <c r="C192" s="103" t="s">
        <v>393</v>
      </c>
      <c r="D192" s="104"/>
      <c r="E192" s="31">
        <v>600</v>
      </c>
      <c r="F192" s="38">
        <f t="shared" si="5"/>
        <v>250</v>
      </c>
      <c r="G192" s="51">
        <f>G193</f>
        <v>250</v>
      </c>
      <c r="H192" s="39" t="s">
        <v>42</v>
      </c>
    </row>
    <row r="193" spans="1:8" ht="36.950000000000003" customHeight="1">
      <c r="A193" s="29" t="s">
        <v>200</v>
      </c>
      <c r="B193" s="30" t="s">
        <v>166</v>
      </c>
      <c r="C193" s="103" t="s">
        <v>394</v>
      </c>
      <c r="D193" s="104"/>
      <c r="E193" s="31">
        <v>600</v>
      </c>
      <c r="F193" s="38">
        <f t="shared" si="5"/>
        <v>250</v>
      </c>
      <c r="G193" s="51">
        <v>250</v>
      </c>
      <c r="H193" s="39" t="s">
        <v>42</v>
      </c>
    </row>
    <row r="194" spans="1:8">
      <c r="A194" s="25" t="s">
        <v>395</v>
      </c>
      <c r="B194" s="26" t="s">
        <v>166</v>
      </c>
      <c r="C194" s="88" t="s">
        <v>396</v>
      </c>
      <c r="D194" s="89"/>
      <c r="E194" s="28">
        <v>3000</v>
      </c>
      <c r="F194" s="27" t="str">
        <f t="shared" si="5"/>
        <v>-</v>
      </c>
      <c r="G194" s="49" t="s">
        <v>42</v>
      </c>
      <c r="H194" s="37" t="s">
        <v>42</v>
      </c>
    </row>
    <row r="195" spans="1:8" ht="24.6" customHeight="1">
      <c r="A195" s="29" t="s">
        <v>187</v>
      </c>
      <c r="B195" s="30" t="s">
        <v>166</v>
      </c>
      <c r="C195" s="103" t="s">
        <v>397</v>
      </c>
      <c r="D195" s="104"/>
      <c r="E195" s="31">
        <v>3000</v>
      </c>
      <c r="F195" s="38" t="str">
        <f t="shared" si="5"/>
        <v>-</v>
      </c>
      <c r="G195" s="51" t="s">
        <v>42</v>
      </c>
      <c r="H195" s="39" t="s">
        <v>42</v>
      </c>
    </row>
    <row r="196" spans="1:8" ht="36.950000000000003" customHeight="1">
      <c r="A196" s="29" t="s">
        <v>189</v>
      </c>
      <c r="B196" s="30" t="s">
        <v>166</v>
      </c>
      <c r="C196" s="103" t="s">
        <v>398</v>
      </c>
      <c r="D196" s="104"/>
      <c r="E196" s="31">
        <v>3000</v>
      </c>
      <c r="F196" s="38" t="str">
        <f t="shared" si="5"/>
        <v>-</v>
      </c>
      <c r="G196" s="51" t="s">
        <v>42</v>
      </c>
      <c r="H196" s="39" t="s">
        <v>42</v>
      </c>
    </row>
    <row r="197" spans="1:8" ht="36.950000000000003" customHeight="1">
      <c r="A197" s="29" t="s">
        <v>191</v>
      </c>
      <c r="B197" s="30" t="s">
        <v>166</v>
      </c>
      <c r="C197" s="103" t="s">
        <v>399</v>
      </c>
      <c r="D197" s="104"/>
      <c r="E197" s="31">
        <v>3000</v>
      </c>
      <c r="F197" s="38" t="str">
        <f t="shared" si="5"/>
        <v>-</v>
      </c>
      <c r="G197" s="51" t="s">
        <v>42</v>
      </c>
      <c r="H197" s="39" t="s">
        <v>42</v>
      </c>
    </row>
    <row r="198" spans="1:8" ht="24.6" customHeight="1">
      <c r="A198" s="25" t="s">
        <v>400</v>
      </c>
      <c r="B198" s="26" t="s">
        <v>401</v>
      </c>
      <c r="C198" s="88" t="s">
        <v>30</v>
      </c>
      <c r="D198" s="89"/>
      <c r="E198" s="28">
        <v>-93000</v>
      </c>
      <c r="F198" s="27">
        <f>Доходы!G19-Расходы!F13</f>
        <v>2724779.6199999992</v>
      </c>
      <c r="G198" s="40" t="s">
        <v>30</v>
      </c>
      <c r="H198" s="41" t="s">
        <v>30</v>
      </c>
    </row>
  </sheetData>
  <mergeCells count="196">
    <mergeCell ref="C195:D195"/>
    <mergeCell ref="C196:D196"/>
    <mergeCell ref="C197:D197"/>
    <mergeCell ref="C198:D198"/>
    <mergeCell ref="C189:D189"/>
    <mergeCell ref="C190:D190"/>
    <mergeCell ref="C191:D191"/>
    <mergeCell ref="C192:D192"/>
    <mergeCell ref="C193:D193"/>
    <mergeCell ref="C194:D194"/>
    <mergeCell ref="C183:D183"/>
    <mergeCell ref="C184:D184"/>
    <mergeCell ref="C185:D185"/>
    <mergeCell ref="C186:D186"/>
    <mergeCell ref="C187:D187"/>
    <mergeCell ref="C188:D188"/>
    <mergeCell ref="C177:D177"/>
    <mergeCell ref="C178:D178"/>
    <mergeCell ref="C179:D179"/>
    <mergeCell ref="C180:D180"/>
    <mergeCell ref="C181:D181"/>
    <mergeCell ref="C182:D182"/>
    <mergeCell ref="C171:D171"/>
    <mergeCell ref="C172:D172"/>
    <mergeCell ref="C173:D173"/>
    <mergeCell ref="C174:D174"/>
    <mergeCell ref="C175:D175"/>
    <mergeCell ref="C176:D176"/>
    <mergeCell ref="C165:D165"/>
    <mergeCell ref="C166:D166"/>
    <mergeCell ref="C167:D167"/>
    <mergeCell ref="C168:D168"/>
    <mergeCell ref="C169:D169"/>
    <mergeCell ref="C170:D170"/>
    <mergeCell ref="C159:D159"/>
    <mergeCell ref="C160:D160"/>
    <mergeCell ref="C161:D161"/>
    <mergeCell ref="C162:D162"/>
    <mergeCell ref="C163:D163"/>
    <mergeCell ref="C164:D164"/>
    <mergeCell ref="C153:D153"/>
    <mergeCell ref="C154:D154"/>
    <mergeCell ref="C155:D155"/>
    <mergeCell ref="C156:D156"/>
    <mergeCell ref="C157:D157"/>
    <mergeCell ref="C158:D158"/>
    <mergeCell ref="C147:D147"/>
    <mergeCell ref="C148:D148"/>
    <mergeCell ref="C149:D149"/>
    <mergeCell ref="C150:D150"/>
    <mergeCell ref="C151:D151"/>
    <mergeCell ref="C152:D152"/>
    <mergeCell ref="C141:D141"/>
    <mergeCell ref="C142:D142"/>
    <mergeCell ref="C143:D143"/>
    <mergeCell ref="C144:D144"/>
    <mergeCell ref="C145:D145"/>
    <mergeCell ref="C146:D146"/>
    <mergeCell ref="C135:D135"/>
    <mergeCell ref="C136:D136"/>
    <mergeCell ref="C137:D137"/>
    <mergeCell ref="C138:D138"/>
    <mergeCell ref="C139:D139"/>
    <mergeCell ref="C140:D140"/>
    <mergeCell ref="C129:D129"/>
    <mergeCell ref="C130:D130"/>
    <mergeCell ref="C131:D131"/>
    <mergeCell ref="C132:D132"/>
    <mergeCell ref="C133:D133"/>
    <mergeCell ref="C134:D134"/>
    <mergeCell ref="C123:D123"/>
    <mergeCell ref="C124:D124"/>
    <mergeCell ref="C125:D125"/>
    <mergeCell ref="C126:D126"/>
    <mergeCell ref="C127:D127"/>
    <mergeCell ref="C128:D128"/>
    <mergeCell ref="C117:D117"/>
    <mergeCell ref="C118:D118"/>
    <mergeCell ref="C119:D119"/>
    <mergeCell ref="C120:D120"/>
    <mergeCell ref="C121:D121"/>
    <mergeCell ref="C122:D122"/>
    <mergeCell ref="C111:D111"/>
    <mergeCell ref="C112:D112"/>
    <mergeCell ref="C113:D113"/>
    <mergeCell ref="C114:D114"/>
    <mergeCell ref="C115:D115"/>
    <mergeCell ref="C116:D116"/>
    <mergeCell ref="C105:D105"/>
    <mergeCell ref="C106:D106"/>
    <mergeCell ref="C107:D107"/>
    <mergeCell ref="C108:D108"/>
    <mergeCell ref="C109:D109"/>
    <mergeCell ref="C110:D110"/>
    <mergeCell ref="C99:D99"/>
    <mergeCell ref="C100:D100"/>
    <mergeCell ref="C101:D101"/>
    <mergeCell ref="C102:D102"/>
    <mergeCell ref="C103:D103"/>
    <mergeCell ref="C104:D104"/>
    <mergeCell ref="C93:D93"/>
    <mergeCell ref="C94:D94"/>
    <mergeCell ref="C95:D95"/>
    <mergeCell ref="C96:D96"/>
    <mergeCell ref="C97:D97"/>
    <mergeCell ref="C98:D98"/>
    <mergeCell ref="C87:D87"/>
    <mergeCell ref="C88:D88"/>
    <mergeCell ref="C89:D89"/>
    <mergeCell ref="C90:D90"/>
    <mergeCell ref="C91:D91"/>
    <mergeCell ref="C92:D92"/>
    <mergeCell ref="C81:D81"/>
    <mergeCell ref="C82:D82"/>
    <mergeCell ref="C83:D83"/>
    <mergeCell ref="C84:D84"/>
    <mergeCell ref="C85:D85"/>
    <mergeCell ref="C86:D86"/>
    <mergeCell ref="C75:D75"/>
    <mergeCell ref="C76:D76"/>
    <mergeCell ref="C77:D77"/>
    <mergeCell ref="C78:D78"/>
    <mergeCell ref="C79:D79"/>
    <mergeCell ref="C80:D80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  <mergeCell ref="C36:D36"/>
    <mergeCell ref="C37:D37"/>
    <mergeCell ref="C38:D38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C18:D18"/>
    <mergeCell ref="C19:D19"/>
    <mergeCell ref="C20:D20"/>
    <mergeCell ref="F4:H4"/>
    <mergeCell ref="F5:F9"/>
    <mergeCell ref="G5:G9"/>
    <mergeCell ref="H5:H9"/>
    <mergeCell ref="C13:D13"/>
    <mergeCell ref="C14:D14"/>
    <mergeCell ref="A2:E2"/>
    <mergeCell ref="A4:A11"/>
    <mergeCell ref="B4:B11"/>
    <mergeCell ref="C4:D11"/>
    <mergeCell ref="C12:D12"/>
    <mergeCell ref="E4:E11"/>
    <mergeCell ref="C15:D15"/>
    <mergeCell ref="C16:D16"/>
    <mergeCell ref="C17:D17"/>
  </mergeCells>
  <conditionalFormatting sqref="F14 F16">
    <cfRule type="cellIs" priority="4" stopIfTrue="1" operator="equal">
      <formula>0</formula>
    </cfRule>
  </conditionalFormatting>
  <conditionalFormatting sqref="G14 G16">
    <cfRule type="cellIs" priority="3" stopIfTrue="1" operator="equal">
      <formula>0</formula>
    </cfRule>
  </conditionalFormatting>
  <conditionalFormatting sqref="G28:G29">
    <cfRule type="cellIs" priority="2" stopIfTrue="1" operator="equal">
      <formula>0</formula>
    </cfRule>
  </conditionalFormatting>
  <conditionalFormatting sqref="G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view="pageBreakPreview" zoomScale="60" zoomScaleNormal="100" workbookViewId="0">
      <selection activeCell="F23" sqref="F23"/>
    </sheetView>
  </sheetViews>
  <sheetFormatPr defaultRowHeight="12.75" customHeight="1"/>
  <cols>
    <col min="1" max="1" width="48.5703125" customWidth="1"/>
    <col min="2" max="2" width="5.5703125" customWidth="1"/>
    <col min="3" max="3" width="38.7109375" customWidth="1"/>
    <col min="4" max="7" width="20.7109375" customWidth="1"/>
  </cols>
  <sheetData>
    <row r="1" spans="1:7" ht="11.1" customHeight="1">
      <c r="A1" s="105" t="s">
        <v>402</v>
      </c>
      <c r="B1" s="105"/>
      <c r="C1" s="105"/>
      <c r="D1" s="105"/>
      <c r="E1" s="105"/>
      <c r="F1" s="105"/>
      <c r="G1" s="105"/>
    </row>
    <row r="2" spans="1:7" ht="13.15" customHeight="1">
      <c r="A2" s="57" t="s">
        <v>403</v>
      </c>
      <c r="B2" s="57"/>
      <c r="C2" s="57"/>
      <c r="D2" s="57"/>
      <c r="E2" s="57"/>
      <c r="F2" s="57"/>
      <c r="G2" s="57"/>
    </row>
    <row r="3" spans="1:7" ht="9" customHeight="1">
      <c r="A3" s="5"/>
      <c r="B3" s="42"/>
      <c r="C3" s="33"/>
      <c r="D3" s="11"/>
      <c r="E3" s="11"/>
      <c r="F3" s="11"/>
      <c r="G3" s="33"/>
    </row>
    <row r="4" spans="1:7" ht="13.9" customHeight="1">
      <c r="A4" s="75" t="s">
        <v>21</v>
      </c>
      <c r="B4" s="78" t="s">
        <v>22</v>
      </c>
      <c r="C4" s="69" t="s">
        <v>404</v>
      </c>
      <c r="D4" s="95" t="s">
        <v>24</v>
      </c>
      <c r="E4" s="106" t="s">
        <v>25</v>
      </c>
      <c r="F4" s="107"/>
      <c r="G4" s="108"/>
    </row>
    <row r="5" spans="1:7" ht="4.9000000000000004" customHeight="1">
      <c r="A5" s="76"/>
      <c r="B5" s="79"/>
      <c r="C5" s="71"/>
      <c r="D5" s="96"/>
      <c r="E5" s="101" t="s">
        <v>160</v>
      </c>
      <c r="F5" s="101" t="s">
        <v>405</v>
      </c>
      <c r="G5" s="102" t="s">
        <v>162</v>
      </c>
    </row>
    <row r="6" spans="1:7" ht="6" customHeight="1">
      <c r="A6" s="76"/>
      <c r="B6" s="79"/>
      <c r="C6" s="71"/>
      <c r="D6" s="96"/>
      <c r="E6" s="96"/>
      <c r="F6" s="96"/>
      <c r="G6" s="61"/>
    </row>
    <row r="7" spans="1:7" ht="4.9000000000000004" customHeight="1">
      <c r="A7" s="76"/>
      <c r="B7" s="79"/>
      <c r="C7" s="71"/>
      <c r="D7" s="96"/>
      <c r="E7" s="96"/>
      <c r="F7" s="96"/>
      <c r="G7" s="61"/>
    </row>
    <row r="8" spans="1:7" ht="6" customHeight="1">
      <c r="A8" s="76"/>
      <c r="B8" s="79"/>
      <c r="C8" s="71"/>
      <c r="D8" s="96"/>
      <c r="E8" s="96"/>
      <c r="F8" s="96"/>
      <c r="G8" s="61"/>
    </row>
    <row r="9" spans="1:7" ht="6" customHeight="1">
      <c r="A9" s="76"/>
      <c r="B9" s="79"/>
      <c r="C9" s="71"/>
      <c r="D9" s="96"/>
      <c r="E9" s="96"/>
      <c r="F9" s="96"/>
      <c r="G9" s="61"/>
    </row>
    <row r="10" spans="1:7" ht="18" customHeight="1">
      <c r="A10" s="77"/>
      <c r="B10" s="80"/>
      <c r="C10" s="73"/>
      <c r="D10" s="97"/>
      <c r="E10" s="97"/>
      <c r="F10" s="97"/>
      <c r="G10" s="62"/>
    </row>
    <row r="11" spans="1:7" ht="13.5" customHeight="1">
      <c r="A11" s="20">
        <v>1</v>
      </c>
      <c r="B11" s="21">
        <v>2</v>
      </c>
      <c r="C11" s="22">
        <v>3</v>
      </c>
      <c r="D11" s="36" t="s">
        <v>26</v>
      </c>
      <c r="E11" s="23" t="s">
        <v>27</v>
      </c>
      <c r="F11" s="23" t="s">
        <v>163</v>
      </c>
      <c r="G11" s="24" t="s">
        <v>164</v>
      </c>
    </row>
    <row r="12" spans="1:7" ht="24.6" customHeight="1">
      <c r="A12" s="25" t="s">
        <v>406</v>
      </c>
      <c r="B12" s="26" t="s">
        <v>407</v>
      </c>
      <c r="C12" s="26" t="s">
        <v>30</v>
      </c>
      <c r="D12" s="28">
        <v>93000</v>
      </c>
      <c r="E12" s="28">
        <f>IF(IF(F12="-",0,F12)+IF(G12="-",0,G12)=0,"-",IF(F12="-",0,F12)+IF(G12="-",0,G12))</f>
        <v>-2693999.0700000003</v>
      </c>
      <c r="F12" s="28">
        <f>F18</f>
        <v>-2693999.0700000003</v>
      </c>
      <c r="G12" s="28" t="s">
        <v>42</v>
      </c>
    </row>
    <row r="13" spans="1:7">
      <c r="A13" s="29" t="s">
        <v>408</v>
      </c>
      <c r="B13" s="30"/>
      <c r="C13" s="30"/>
      <c r="D13" s="31"/>
      <c r="E13" s="31"/>
      <c r="F13" s="31"/>
      <c r="G13" s="31"/>
    </row>
    <row r="14" spans="1:7">
      <c r="A14" s="25" t="s">
        <v>409</v>
      </c>
      <c r="B14" s="26" t="s">
        <v>410</v>
      </c>
      <c r="C14" s="26" t="s">
        <v>30</v>
      </c>
      <c r="D14" s="28" t="s">
        <v>42</v>
      </c>
      <c r="E14" s="28" t="s">
        <v>42</v>
      </c>
      <c r="F14" s="28" t="s">
        <v>42</v>
      </c>
      <c r="G14" s="28"/>
    </row>
    <row r="15" spans="1:7">
      <c r="A15" s="29" t="s">
        <v>411</v>
      </c>
      <c r="B15" s="30"/>
      <c r="C15" s="30"/>
      <c r="D15" s="31"/>
      <c r="E15" s="31"/>
      <c r="F15" s="31"/>
      <c r="G15" s="31"/>
    </row>
    <row r="16" spans="1:7">
      <c r="A16" s="25" t="s">
        <v>412</v>
      </c>
      <c r="B16" s="26" t="s">
        <v>413</v>
      </c>
      <c r="C16" s="26" t="s">
        <v>30</v>
      </c>
      <c r="D16" s="28" t="s">
        <v>42</v>
      </c>
      <c r="E16" s="28" t="s">
        <v>42</v>
      </c>
      <c r="F16" s="28" t="s">
        <v>42</v>
      </c>
      <c r="G16" s="28"/>
    </row>
    <row r="17" spans="1:7">
      <c r="A17" s="29" t="s">
        <v>411</v>
      </c>
      <c r="B17" s="30"/>
      <c r="C17" s="30"/>
      <c r="D17" s="31"/>
      <c r="E17" s="31"/>
      <c r="F17" s="31"/>
      <c r="G17" s="31"/>
    </row>
    <row r="18" spans="1:7">
      <c r="A18" s="25" t="s">
        <v>414</v>
      </c>
      <c r="B18" s="26" t="s">
        <v>415</v>
      </c>
      <c r="C18" s="26"/>
      <c r="D18" s="28">
        <v>93000</v>
      </c>
      <c r="E18" s="28">
        <f>IF(IF(F18="-",0,F18)+IF(G18="-",0,G18)=0,"-",IF(F18="-",0,F18)+IF(G18="-",0,G18))</f>
        <v>-2693999.0700000003</v>
      </c>
      <c r="F18" s="28">
        <f>F22+F19</f>
        <v>-2693999.0700000003</v>
      </c>
      <c r="G18" s="28" t="s">
        <v>42</v>
      </c>
    </row>
    <row r="19" spans="1:7">
      <c r="A19" s="25" t="s">
        <v>416</v>
      </c>
      <c r="B19" s="26" t="s">
        <v>417</v>
      </c>
      <c r="C19" s="26"/>
      <c r="D19" s="28">
        <v>-20551800</v>
      </c>
      <c r="E19" s="28">
        <f>IF(IF(F19="-",0,F19)+IF(G19="-",0,G19)=0,"-",IF(F19="-",0,F19)+IF(G19="-",0,G19))</f>
        <v>-9237499.8300000001</v>
      </c>
      <c r="F19" s="28">
        <f>F20</f>
        <v>-9237499.8300000001</v>
      </c>
      <c r="G19" s="28" t="s">
        <v>42</v>
      </c>
    </row>
    <row r="20" spans="1:7" ht="24.6" customHeight="1">
      <c r="A20" s="29" t="s">
        <v>418</v>
      </c>
      <c r="B20" s="30" t="s">
        <v>417</v>
      </c>
      <c r="C20" s="30" t="s">
        <v>419</v>
      </c>
      <c r="D20" s="31">
        <v>-20551800</v>
      </c>
      <c r="E20" s="31">
        <f>IF(IF(F20="-",0,F20)+IF(G20="-",0,G20)=0,"-",IF(F20="-",0,F20)+IF(G20="-",0,G20))</f>
        <v>-9237499.8300000001</v>
      </c>
      <c r="F20" s="31">
        <v>-9237499.8300000001</v>
      </c>
      <c r="G20" s="31" t="s">
        <v>42</v>
      </c>
    </row>
    <row r="21" spans="1:7">
      <c r="A21" s="25" t="s">
        <v>420</v>
      </c>
      <c r="B21" s="26" t="s">
        <v>421</v>
      </c>
      <c r="C21" s="26"/>
      <c r="D21" s="28">
        <v>20644800</v>
      </c>
      <c r="E21" s="28">
        <f>IF(IF(F21="-",0,F21)+IF(G21="-",0,G21)=0,"-",IF(F21="-",0,F21)+IF(G21="-",0,G21))</f>
        <v>6543500.7599999998</v>
      </c>
      <c r="F21" s="28">
        <f>F22</f>
        <v>6543500.7599999998</v>
      </c>
      <c r="G21" s="28" t="s">
        <v>42</v>
      </c>
    </row>
    <row r="22" spans="1:7" ht="24.6" customHeight="1">
      <c r="A22" s="29" t="s">
        <v>422</v>
      </c>
      <c r="B22" s="30" t="s">
        <v>421</v>
      </c>
      <c r="C22" s="30" t="s">
        <v>423</v>
      </c>
      <c r="D22" s="31">
        <v>20644800</v>
      </c>
      <c r="E22" s="31">
        <f>IF(IF(F22="-",0,F22)+IF(G22="-",0,G22)=0,"-",IF(F22="-",0,F22)+IF(G22="-",0,G22))</f>
        <v>6543500.7599999998</v>
      </c>
      <c r="F22" s="31">
        <v>6543500.7599999998</v>
      </c>
      <c r="G22" s="31" t="s">
        <v>42</v>
      </c>
    </row>
    <row r="23" spans="1:7" ht="24.6" customHeight="1">
      <c r="A23" s="25" t="s">
        <v>424</v>
      </c>
      <c r="B23" s="26" t="s">
        <v>425</v>
      </c>
      <c r="C23" s="26" t="s">
        <v>30</v>
      </c>
      <c r="D23" s="28" t="s">
        <v>30</v>
      </c>
      <c r="E23" s="28" t="str">
        <f>IF(IF(F23="-",0,F23)=0,"-",IF(F23="-",0,F23))</f>
        <v>-</v>
      </c>
      <c r="F23" s="28" t="s">
        <v>42</v>
      </c>
      <c r="G23" s="28" t="s">
        <v>30</v>
      </c>
    </row>
    <row r="24" spans="1:7" ht="24.6" customHeight="1">
      <c r="A24" s="29" t="s">
        <v>426</v>
      </c>
      <c r="B24" s="30" t="s">
        <v>427</v>
      </c>
      <c r="C24" s="30" t="s">
        <v>30</v>
      </c>
      <c r="D24" s="31" t="s">
        <v>30</v>
      </c>
      <c r="E24" s="31" t="str">
        <f>IF(IF(F24="-",0,F24)=0,"-",IF(F24="-",0,F24))</f>
        <v>-</v>
      </c>
      <c r="F24" s="31" t="s">
        <v>42</v>
      </c>
      <c r="G24" s="31" t="s">
        <v>30</v>
      </c>
    </row>
    <row r="25" spans="1:7" ht="24.6" customHeight="1">
      <c r="A25" s="29" t="s">
        <v>428</v>
      </c>
      <c r="B25" s="30" t="s">
        <v>429</v>
      </c>
      <c r="C25" s="30" t="s">
        <v>30</v>
      </c>
      <c r="D25" s="31" t="s">
        <v>30</v>
      </c>
      <c r="E25" s="31" t="str">
        <f>IF(IF(F25="-",0,F25)=0,"-",IF(F25="-",0,F25))</f>
        <v>-</v>
      </c>
      <c r="F25" s="31" t="s">
        <v>42</v>
      </c>
      <c r="G25" s="31" t="s">
        <v>30</v>
      </c>
    </row>
    <row r="26" spans="1:7" ht="12.75" customHeight="1" thickBot="1">
      <c r="A26" s="43"/>
      <c r="B26" s="44"/>
      <c r="C26" s="44"/>
      <c r="D26" s="45"/>
      <c r="E26" s="45"/>
      <c r="F26" s="45"/>
      <c r="G26" s="45"/>
    </row>
    <row r="27" spans="1:7" ht="12.75" customHeight="1">
      <c r="A27" s="52"/>
      <c r="B27" s="53"/>
      <c r="C27" s="54"/>
      <c r="D27" s="55"/>
    </row>
    <row r="28" spans="1:7" ht="32.25" customHeight="1"/>
    <row r="30" spans="1:7" ht="9.9499999999999993" customHeight="1"/>
    <row r="31" spans="1:7" ht="9.9499999999999993" customHeight="1"/>
    <row r="38" spans="1:6" ht="12.75" customHeight="1">
      <c r="E38" s="2"/>
      <c r="F38" s="8"/>
    </row>
    <row r="39" spans="1:6" ht="12.75" customHeight="1">
      <c r="A39" s="9" t="s">
        <v>433</v>
      </c>
      <c r="D39" s="2"/>
    </row>
  </sheetData>
  <mergeCells count="10">
    <mergeCell ref="A2:G2"/>
    <mergeCell ref="A1:G1"/>
    <mergeCell ref="A4:A10"/>
    <mergeCell ref="B4:B10"/>
    <mergeCell ref="D4:D10"/>
    <mergeCell ref="C4:C10"/>
    <mergeCell ref="E4:G4"/>
    <mergeCell ref="E5:E10"/>
    <mergeCell ref="F5:F10"/>
    <mergeCell ref="G5:G10"/>
  </mergeCells>
  <conditionalFormatting sqref="G13 G15:G16 E13 E15">
    <cfRule type="cellIs" priority="2" stopIfTrue="1" operator="equal">
      <formula>0</formula>
    </cfRule>
  </conditionalFormatting>
  <conditionalFormatting sqref="G17 E17">
    <cfRule type="cellIs" priority="3" stopIfTrue="1" operator="equal">
      <formula>0</formula>
    </cfRule>
  </conditionalFormatting>
  <conditionalFormatting sqref="G50 E50">
    <cfRule type="cellIs" priority="4" stopIfTrue="1" operator="equal">
      <formula>0</formula>
    </cfRule>
  </conditionalFormatting>
  <conditionalFormatting sqref="G52 E52">
    <cfRule type="cellIs" priority="5" stopIfTrue="1" operator="equal">
      <formula>0</formula>
    </cfRule>
  </conditionalFormatting>
  <conditionalFormatting sqref="E28:F28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0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"/>
  <sheetViews>
    <sheetView workbookViewId="0"/>
  </sheetViews>
  <sheetFormatPr defaultRowHeight="12.75"/>
  <sheetData>
    <row r="1" spans="1:2">
      <c r="A1" t="s">
        <v>430</v>
      </c>
      <c r="B1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23</vt:i4>
      </vt:variant>
    </vt:vector>
  </HeadingPairs>
  <TitlesOfParts>
    <vt:vector size="27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Доходы!LAST_CELL</vt:lpstr>
      <vt:lpstr>Источники!LAST_CELL</vt:lpstr>
      <vt:lpstr>Расходы!LAST_CELL</vt:lpstr>
      <vt:lpstr>Доходы!PARAMS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Доходы!TERR_CODE</vt:lpstr>
      <vt:lpstr>Доходы!TERR_NAME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</dc:creator>
  <dc:description>POI HSSF rep:2.50.0.164</dc:description>
  <cp:lastModifiedBy>Нина</cp:lastModifiedBy>
  <cp:lastPrinted>2020-07-09T14:12:10Z</cp:lastPrinted>
  <dcterms:created xsi:type="dcterms:W3CDTF">2020-07-02T13:26:23Z</dcterms:created>
  <dcterms:modified xsi:type="dcterms:W3CDTF">2020-08-03T11:21:10Z</dcterms:modified>
</cp:coreProperties>
</file>